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1"/>
  </bookViews>
  <sheets>
    <sheet name="composition" sheetId="1" r:id="rId1"/>
    <sheet name="export" sheetId="2" r:id="rId2"/>
    <sheet name="import" sheetId="3" r:id="rId3"/>
    <sheet name="partners" sheetId="4" r:id="rId4"/>
    <sheet name="NTIS" sheetId="5" r:id="rId5"/>
  </sheets>
  <definedNames/>
  <calcPr fullCalcOnLoad="1"/>
</workbook>
</file>

<file path=xl/sharedStrings.xml><?xml version="1.0" encoding="utf-8"?>
<sst xmlns="http://schemas.openxmlformats.org/spreadsheetml/2006/main" count="201" uniqueCount="129">
  <si>
    <t>(Provisional)</t>
  </si>
  <si>
    <t>In '000 Rs.</t>
  </si>
  <si>
    <t>% Change</t>
  </si>
  <si>
    <t>S.N</t>
  </si>
  <si>
    <t>Commodities</t>
  </si>
  <si>
    <t>Unit</t>
  </si>
  <si>
    <t>Annual</t>
  </si>
  <si>
    <t>in value</t>
  </si>
  <si>
    <t>Quantity</t>
  </si>
  <si>
    <t>Value</t>
  </si>
  <si>
    <t>Woolen Carpet</t>
  </si>
  <si>
    <t>Sq.Mtr.</t>
  </si>
  <si>
    <t>Readymade Garments</t>
  </si>
  <si>
    <t>Pcs.</t>
  </si>
  <si>
    <t>Hides &amp; Skins</t>
  </si>
  <si>
    <t>Sq.ft.</t>
  </si>
  <si>
    <t>Lentils</t>
  </si>
  <si>
    <t>Kg.</t>
  </si>
  <si>
    <t>Cardamom</t>
  </si>
  <si>
    <t>Tea</t>
  </si>
  <si>
    <t>Ginger</t>
  </si>
  <si>
    <t>Vegetable fats and oil</t>
  </si>
  <si>
    <t>Noodles, pasta and like</t>
  </si>
  <si>
    <t>Medicinal Herbs</t>
  </si>
  <si>
    <t>Essential Oils</t>
  </si>
  <si>
    <t>Juices</t>
  </si>
  <si>
    <t>Dentifrices (toothpaste)</t>
  </si>
  <si>
    <t>Yarns ( Polyester, Cotton and others)</t>
  </si>
  <si>
    <t>Textiles</t>
  </si>
  <si>
    <t>Woolen and Pashmina shawls</t>
  </si>
  <si>
    <t>Jute bags and sacks</t>
  </si>
  <si>
    <t>Cotton sacks and bags</t>
  </si>
  <si>
    <t>Handicrafts( Painting, Sculpture and Statuary)</t>
  </si>
  <si>
    <t>Nepalese paper and paper Products</t>
  </si>
  <si>
    <t>Copper and articles thereof</t>
  </si>
  <si>
    <t>Meat and edible meat offal</t>
  </si>
  <si>
    <t>Others</t>
  </si>
  <si>
    <t>Total</t>
  </si>
  <si>
    <t>Source:- Trade &amp; Export Promotion Centre</t>
  </si>
  <si>
    <t>Gold</t>
  </si>
  <si>
    <t>Iron &amp; Steel and products thereof</t>
  </si>
  <si>
    <t>Aluminium and articles thereof</t>
  </si>
  <si>
    <t>Zinc and articles thereof</t>
  </si>
  <si>
    <t>Machinery and parts</t>
  </si>
  <si>
    <t>Electronic and Electrical Equipments</t>
  </si>
  <si>
    <t>Transport Vehicles and parts thereof</t>
  </si>
  <si>
    <t>Telecommunication Equipment and parts</t>
  </si>
  <si>
    <t>Aircraft and parts thereof</t>
  </si>
  <si>
    <t>Rubber and articles thereof</t>
  </si>
  <si>
    <t>Cotton ( Yarn and Fabrics)</t>
  </si>
  <si>
    <t>Man-made staple fibres ( Synthetic, Polyester etc)</t>
  </si>
  <si>
    <t>Articles of apparel and clothing accessories</t>
  </si>
  <si>
    <t>Wool, fine or coarse animal hair</t>
  </si>
  <si>
    <t>Cereals</t>
  </si>
  <si>
    <t>Low erucic acid rape or colza seeds</t>
  </si>
  <si>
    <t>Crude palm Oil</t>
  </si>
  <si>
    <t>Crude soyabean oil</t>
  </si>
  <si>
    <t>Pharmaceutical products</t>
  </si>
  <si>
    <t>Chemicals</t>
  </si>
  <si>
    <t>Cement</t>
  </si>
  <si>
    <t>Cement Clinkers</t>
  </si>
  <si>
    <t>Fertilizers</t>
  </si>
  <si>
    <t>Polythene Granules</t>
  </si>
  <si>
    <t>Industrial monocarboxylic fatty acid</t>
  </si>
  <si>
    <t>Petroleum Products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</si>
  <si>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</si>
  <si>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</si>
  <si>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</si>
  <si>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</si>
  <si>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</si>
  <si>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</si>
  <si>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</si>
  <si>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</si>
  <si>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</si>
  <si>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 xml:space="preserve">COMPARISON OF TOTAL IMPORTS OF SOME MAJOR COMMODITIES </t>
  </si>
  <si>
    <t>India</t>
  </si>
  <si>
    <t>U.S.A.</t>
  </si>
  <si>
    <t>Bangladesh</t>
  </si>
  <si>
    <t>China P. R.</t>
  </si>
  <si>
    <t>Germany</t>
  </si>
  <si>
    <t>U.K.</t>
  </si>
  <si>
    <t>Japan</t>
  </si>
  <si>
    <t>Thailand</t>
  </si>
  <si>
    <t>France</t>
  </si>
  <si>
    <t>Turkey</t>
  </si>
  <si>
    <t>Italy</t>
  </si>
  <si>
    <t>Canada</t>
  </si>
  <si>
    <t>U.A.E.</t>
  </si>
  <si>
    <t>Indonesia</t>
  </si>
  <si>
    <t>Malaysia</t>
  </si>
  <si>
    <t>Argentina</t>
  </si>
  <si>
    <t>Saudi Arabia</t>
  </si>
  <si>
    <t>Trading Partners of Nepal</t>
  </si>
  <si>
    <t>Exports</t>
  </si>
  <si>
    <t>Imports</t>
  </si>
  <si>
    <t>Change %</t>
  </si>
  <si>
    <t>Natural Honey</t>
  </si>
  <si>
    <t>Articles of silver jewellery</t>
  </si>
  <si>
    <t>Iron and Steel products</t>
  </si>
  <si>
    <t>Woolen Products</t>
  </si>
  <si>
    <t xml:space="preserve">COMPARISON OF TOTAL EXPORTS OF SOME MAJOR COMMODITIES </t>
  </si>
  <si>
    <t>Afghanistan</t>
  </si>
  <si>
    <t>Australia</t>
  </si>
  <si>
    <t xml:space="preserve">COMPARISON OF TOTAL EXPORTS OF NTIS  COMMODITIES </t>
  </si>
  <si>
    <t>F.Y. 2013/14 (2070/71)</t>
  </si>
  <si>
    <t>F.Y. 2013/14</t>
  </si>
  <si>
    <t>2070/71</t>
  </si>
  <si>
    <t>Quantity Kg</t>
  </si>
  <si>
    <t>Vietnam</t>
  </si>
  <si>
    <t>Footwear</t>
  </si>
  <si>
    <t>Rosin and resin acid</t>
  </si>
  <si>
    <t>Felt</t>
  </si>
  <si>
    <t>Headgear and parts thereof</t>
  </si>
  <si>
    <t>F.Y. 2014/15 (2071/72)</t>
  </si>
  <si>
    <t>F.Y. 2014/15</t>
  </si>
  <si>
    <t>2071/72</t>
  </si>
  <si>
    <t>Ukraine</t>
  </si>
  <si>
    <t>Korea R</t>
  </si>
  <si>
    <t>Shrawan - Falgun</t>
  </si>
  <si>
    <t>Shrawan -Falgun</t>
  </si>
  <si>
    <t>( First Eight Months Provisional)</t>
  </si>
  <si>
    <t>Shrawan- Falgun</t>
  </si>
  <si>
    <t>Percentage Change in First Eight Months of F.Y. 2013/14 compared to same period of the previous year</t>
  </si>
  <si>
    <t>Percentage Change in First Eight Months of F.Y. 2014/15 compared to same period of the previous year</t>
  </si>
  <si>
    <t>F.Y. 2012/13 (2069/70) Shrawan-Falgun</t>
  </si>
  <si>
    <t>F.Y. 2013/14 (2070/71) Shrawan-Falgun</t>
  </si>
  <si>
    <t>F.Y. 2014/15 (2071/72) Shrawan-Falgun</t>
  </si>
  <si>
    <t>IN THE FIRST EIGHT MONTHS OF THE F.Y. 2013/14 AND 2014/15</t>
  </si>
  <si>
    <t>IN THE  FIRST EIGHT MONTHS OF THE F.Y. 2013/14 AND 2014/15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</si>
</sst>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0.00000"/>
    <numFmt numFmtId="168" formatCode="0.0000"/>
    <numFmt numFmtId="169" formatCode="0.000"/>
    <numFmt numFmtId="170" formatCode="#,##0.0"/>
    <numFmt numFmtId="171" formatCode="0.000000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0.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000_);_(* \(#,##0.0000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.1"/>
      <color indexed="8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0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8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6" fillId="0" borderId="10" xfId="0" applyFont="1" applyBorder="1" applyAlignment="1">
      <alignment horizontal="right"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/>
    </xf>
    <xf numFmtId="164" fontId="6" fillId="0" borderId="12" xfId="42" applyNumberFormat="1" applyFont="1" applyBorder="1" applyAlignment="1">
      <alignment vertical="top"/>
    </xf>
    <xf numFmtId="0" fontId="6" fillId="0" borderId="14" xfId="0" applyFont="1" applyBorder="1" applyAlignment="1">
      <alignment horizontal="right" vertical="top"/>
    </xf>
    <xf numFmtId="164" fontId="6" fillId="0" borderId="13" xfId="42" applyNumberFormat="1" applyFont="1" applyBorder="1" applyAlignment="1">
      <alignment horizontal="right" vertical="top"/>
    </xf>
    <xf numFmtId="0" fontId="6" fillId="0" borderId="15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164" fontId="4" fillId="0" borderId="16" xfId="42" applyNumberFormat="1" applyFont="1" applyBorder="1" applyAlignment="1">
      <alignment vertical="top"/>
    </xf>
    <xf numFmtId="0" fontId="7" fillId="0" borderId="12" xfId="0" applyFont="1" applyBorder="1" applyAlignment="1">
      <alignment vertical="top"/>
    </xf>
    <xf numFmtId="164" fontId="7" fillId="0" borderId="13" xfId="42" applyNumberFormat="1" applyFont="1" applyBorder="1" applyAlignment="1">
      <alignment vertical="top"/>
    </xf>
    <xf numFmtId="164" fontId="7" fillId="0" borderId="0" xfId="42" applyNumberFormat="1" applyFont="1" applyBorder="1" applyAlignment="1">
      <alignment vertical="top"/>
    </xf>
    <xf numFmtId="164" fontId="4" fillId="0" borderId="13" xfId="42" applyNumberFormat="1" applyFont="1" applyBorder="1" applyAlignment="1">
      <alignment vertical="top"/>
    </xf>
    <xf numFmtId="3" fontId="4" fillId="0" borderId="13" xfId="0" applyNumberFormat="1" applyFont="1" applyBorder="1" applyAlignment="1">
      <alignment horizontal="right" vertical="center"/>
    </xf>
    <xf numFmtId="164" fontId="4" fillId="0" borderId="0" xfId="42" applyNumberFormat="1" applyFont="1" applyBorder="1" applyAlignment="1">
      <alignment vertical="top"/>
    </xf>
    <xf numFmtId="3" fontId="5" fillId="0" borderId="17" xfId="0" applyNumberFormat="1" applyFont="1" applyBorder="1" applyAlignment="1">
      <alignment vertical="top"/>
    </xf>
    <xf numFmtId="0" fontId="8" fillId="0" borderId="0" xfId="0" applyFont="1" applyAlignment="1">
      <alignment vertical="top" wrapText="1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0" fontId="7" fillId="0" borderId="11" xfId="0" applyNumberFormat="1" applyFont="1" applyBorder="1" applyAlignment="1">
      <alignment vertical="top"/>
    </xf>
    <xf numFmtId="0" fontId="7" fillId="0" borderId="13" xfId="0" applyNumberFormat="1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Continuous" vertical="top"/>
    </xf>
    <xf numFmtId="0" fontId="7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right" vertical="top"/>
    </xf>
    <xf numFmtId="0" fontId="7" fillId="0" borderId="15" xfId="0" applyFont="1" applyBorder="1" applyAlignment="1">
      <alignment horizontal="center" vertical="top"/>
    </xf>
    <xf numFmtId="0" fontId="7" fillId="0" borderId="18" xfId="0" applyFont="1" applyBorder="1" applyAlignment="1">
      <alignment vertical="top"/>
    </xf>
    <xf numFmtId="0" fontId="7" fillId="0" borderId="13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center"/>
    </xf>
    <xf numFmtId="0" fontId="7" fillId="0" borderId="13" xfId="0" applyFont="1" applyBorder="1" applyAlignment="1">
      <alignment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6" fillId="0" borderId="12" xfId="0" applyFont="1" applyBorder="1" applyAlignment="1">
      <alignment horizontal="center" vertical="top"/>
    </xf>
    <xf numFmtId="0" fontId="6" fillId="0" borderId="19" xfId="0" applyNumberFormat="1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20" xfId="0" applyFont="1" applyBorder="1" applyAlignment="1">
      <alignment horizontal="right" vertical="top"/>
    </xf>
    <xf numFmtId="164" fontId="6" fillId="0" borderId="18" xfId="42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6" fillId="0" borderId="13" xfId="0" applyFont="1" applyFill="1" applyBorder="1" applyAlignment="1">
      <alignment horizontal="right" vertical="top"/>
    </xf>
    <xf numFmtId="0" fontId="7" fillId="0" borderId="18" xfId="0" applyFont="1" applyBorder="1" applyAlignment="1">
      <alignment horizontal="right"/>
    </xf>
    <xf numFmtId="0" fontId="6" fillId="0" borderId="12" xfId="0" applyFont="1" applyBorder="1" applyAlignment="1">
      <alignment vertical="top" wrapText="1"/>
    </xf>
    <xf numFmtId="0" fontId="6" fillId="0" borderId="19" xfId="0" applyNumberFormat="1" applyFont="1" applyBorder="1" applyAlignment="1">
      <alignment vertical="top" wrapText="1"/>
    </xf>
    <xf numFmtId="0" fontId="6" fillId="0" borderId="19" xfId="0" applyFont="1" applyBorder="1" applyAlignment="1">
      <alignment vertical="top"/>
    </xf>
    <xf numFmtId="165" fontId="7" fillId="0" borderId="13" xfId="0" applyNumberFormat="1" applyFont="1" applyBorder="1" applyAlignment="1">
      <alignment/>
    </xf>
    <xf numFmtId="165" fontId="6" fillId="0" borderId="21" xfId="0" applyNumberFormat="1" applyFont="1" applyBorder="1" applyAlignment="1">
      <alignment/>
    </xf>
    <xf numFmtId="0" fontId="6" fillId="0" borderId="11" xfId="0" applyFont="1" applyBorder="1" applyAlignment="1">
      <alignment horizontal="right"/>
    </xf>
    <xf numFmtId="164" fontId="4" fillId="0" borderId="13" xfId="42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6" fillId="0" borderId="11" xfId="0" applyFont="1" applyBorder="1" applyAlignment="1">
      <alignment horizontal="center" vertical="top"/>
    </xf>
    <xf numFmtId="164" fontId="4" fillId="0" borderId="0" xfId="42" applyNumberFormat="1" applyFont="1" applyBorder="1" applyAlignment="1">
      <alignment horizontal="right" vertical="center"/>
    </xf>
    <xf numFmtId="164" fontId="5" fillId="0" borderId="17" xfId="42" applyNumberFormat="1" applyFont="1" applyBorder="1" applyAlignment="1">
      <alignment vertical="top"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64" fontId="7" fillId="0" borderId="0" xfId="42" applyNumberFormat="1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10" xfId="0" applyFont="1" applyBorder="1" applyAlignment="1">
      <alignment/>
    </xf>
    <xf numFmtId="164" fontId="6" fillId="0" borderId="11" xfId="42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2" xfId="0" applyFont="1" applyBorder="1" applyAlignment="1">
      <alignment/>
    </xf>
    <xf numFmtId="0" fontId="6" fillId="0" borderId="12" xfId="0" applyFont="1" applyBorder="1" applyAlignment="1">
      <alignment horizontal="left"/>
    </xf>
    <xf numFmtId="43" fontId="6" fillId="0" borderId="13" xfId="42" applyFont="1" applyBorder="1" applyAlignment="1">
      <alignment vertical="top"/>
    </xf>
    <xf numFmtId="43" fontId="5" fillId="0" borderId="13" xfId="42" applyFont="1" applyBorder="1" applyAlignment="1">
      <alignment horizontal="right" vertical="center"/>
    </xf>
    <xf numFmtId="43" fontId="6" fillId="0" borderId="13" xfId="0" applyNumberFormat="1" applyFont="1" applyBorder="1" applyAlignment="1">
      <alignment/>
    </xf>
    <xf numFmtId="20" fontId="6" fillId="0" borderId="0" xfId="0" applyNumberFormat="1" applyFont="1" applyBorder="1" applyAlignment="1" quotePrefix="1">
      <alignment horizontal="right"/>
    </xf>
    <xf numFmtId="165" fontId="6" fillId="0" borderId="13" xfId="0" applyNumberFormat="1" applyFont="1" applyBorder="1" applyAlignment="1">
      <alignment horizontal="left"/>
    </xf>
    <xf numFmtId="43" fontId="4" fillId="0" borderId="0" xfId="0" applyNumberFormat="1" applyFont="1" applyFill="1" applyBorder="1" applyAlignment="1" applyProtection="1">
      <alignment/>
      <protection/>
    </xf>
    <xf numFmtId="0" fontId="8" fillId="0" borderId="12" xfId="0" applyFont="1" applyBorder="1" applyAlignment="1">
      <alignment horizontal="left"/>
    </xf>
    <xf numFmtId="166" fontId="8" fillId="0" borderId="13" xfId="42" applyNumberFormat="1" applyFont="1" applyBorder="1" applyAlignment="1">
      <alignment vertical="top"/>
    </xf>
    <xf numFmtId="166" fontId="9" fillId="0" borderId="13" xfId="42" applyNumberFormat="1" applyFont="1" applyBorder="1" applyAlignment="1">
      <alignment horizontal="right" vertic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5" xfId="0" applyFont="1" applyBorder="1" applyAlignment="1">
      <alignment horizontal="left"/>
    </xf>
    <xf numFmtId="43" fontId="5" fillId="0" borderId="18" xfId="42" applyFont="1" applyBorder="1" applyAlignment="1">
      <alignment vertical="top"/>
    </xf>
    <xf numFmtId="43" fontId="7" fillId="0" borderId="18" xfId="42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2" xfId="0" applyFont="1" applyBorder="1" applyAlignment="1">
      <alignment/>
    </xf>
    <xf numFmtId="165" fontId="6" fillId="0" borderId="18" xfId="0" applyNumberFormat="1" applyFont="1" applyBorder="1" applyAlignment="1">
      <alignment horizontal="left"/>
    </xf>
    <xf numFmtId="43" fontId="5" fillId="0" borderId="13" xfId="42" applyFont="1" applyBorder="1" applyAlignment="1">
      <alignment vertical="top"/>
    </xf>
    <xf numFmtId="0" fontId="7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3" xfId="0" applyFont="1" applyBorder="1" applyAlignment="1">
      <alignment/>
    </xf>
    <xf numFmtId="165" fontId="6" fillId="0" borderId="13" xfId="0" applyNumberFormat="1" applyFont="1" applyBorder="1" applyAlignment="1">
      <alignment vertical="top"/>
    </xf>
    <xf numFmtId="0" fontId="7" fillId="0" borderId="15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15" xfId="0" applyNumberFormat="1" applyFont="1" applyFill="1" applyBorder="1" applyAlignment="1" applyProtection="1">
      <alignment/>
      <protection/>
    </xf>
    <xf numFmtId="0" fontId="6" fillId="0" borderId="18" xfId="0" applyFont="1" applyBorder="1" applyAlignment="1">
      <alignment horizontal="right" vertical="top"/>
    </xf>
    <xf numFmtId="0" fontId="5" fillId="0" borderId="18" xfId="0" applyNumberFormat="1" applyFont="1" applyFill="1" applyBorder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/>
      <protection/>
    </xf>
    <xf numFmtId="43" fontId="4" fillId="0" borderId="13" xfId="42" applyFont="1" applyBorder="1" applyAlignment="1">
      <alignment horizontal="right" vertical="center"/>
    </xf>
    <xf numFmtId="43" fontId="4" fillId="0" borderId="13" xfId="42" applyFont="1" applyFill="1" applyBorder="1" applyAlignment="1" applyProtection="1">
      <alignment/>
      <protection/>
    </xf>
    <xf numFmtId="165" fontId="4" fillId="0" borderId="13" xfId="0" applyNumberFormat="1" applyFont="1" applyBorder="1" applyAlignment="1">
      <alignment vertical="center"/>
    </xf>
    <xf numFmtId="0" fontId="4" fillId="0" borderId="12" xfId="0" applyFont="1" applyBorder="1" applyAlignment="1">
      <alignment/>
    </xf>
    <xf numFmtId="43" fontId="4" fillId="0" borderId="13" xfId="0" applyNumberFormat="1" applyFont="1" applyBorder="1" applyAlignment="1">
      <alignment/>
    </xf>
    <xf numFmtId="0" fontId="5" fillId="0" borderId="19" xfId="0" applyNumberFormat="1" applyFont="1" applyFill="1" applyBorder="1" applyAlignment="1" applyProtection="1">
      <alignment/>
      <protection/>
    </xf>
    <xf numFmtId="43" fontId="5" fillId="0" borderId="21" xfId="42" applyFont="1" applyBorder="1" applyAlignment="1">
      <alignment/>
    </xf>
    <xf numFmtId="165" fontId="5" fillId="0" borderId="19" xfId="0" applyNumberFormat="1" applyFont="1" applyBorder="1" applyAlignment="1">
      <alignment vertical="center"/>
    </xf>
    <xf numFmtId="43" fontId="5" fillId="0" borderId="0" xfId="42" applyFont="1" applyBorder="1" applyAlignment="1">
      <alignment/>
    </xf>
    <xf numFmtId="165" fontId="5" fillId="0" borderId="0" xfId="0" applyNumberFormat="1" applyFont="1" applyBorder="1" applyAlignment="1">
      <alignment vertical="center"/>
    </xf>
    <xf numFmtId="0" fontId="5" fillId="0" borderId="0" xfId="0" applyNumberFormat="1" applyFont="1" applyFill="1" applyBorder="1" applyAlignment="1" applyProtection="1">
      <alignment/>
      <protection/>
    </xf>
    <xf numFmtId="43" fontId="4" fillId="0" borderId="0" xfId="42" applyFont="1" applyFill="1" applyBorder="1" applyAlignment="1" applyProtection="1">
      <alignment/>
      <protection/>
    </xf>
    <xf numFmtId="43" fontId="4" fillId="0" borderId="13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0" applyNumberFormat="1" applyFont="1" applyBorder="1" applyAlignment="1">
      <alignment/>
    </xf>
    <xf numFmtId="165" fontId="7" fillId="0" borderId="10" xfId="42" applyNumberFormat="1" applyFont="1" applyBorder="1" applyAlignment="1">
      <alignment vertical="top"/>
    </xf>
    <xf numFmtId="165" fontId="7" fillId="0" borderId="12" xfId="42" applyNumberFormat="1" applyFont="1" applyBorder="1" applyAlignment="1">
      <alignment vertical="top"/>
    </xf>
    <xf numFmtId="165" fontId="6" fillId="0" borderId="19" xfId="42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22" xfId="0" applyFont="1" applyBorder="1" applyAlignment="1">
      <alignment horizontal="right" vertical="top"/>
    </xf>
    <xf numFmtId="0" fontId="0" fillId="0" borderId="0" xfId="0" applyNumberFormat="1" applyFill="1" applyBorder="1" applyAlignment="1" applyProtection="1">
      <alignment/>
      <protection/>
    </xf>
    <xf numFmtId="164" fontId="4" fillId="0" borderId="12" xfId="42" applyNumberFormat="1" applyFont="1" applyFill="1" applyBorder="1" applyAlignment="1" applyProtection="1">
      <alignment/>
      <protection/>
    </xf>
    <xf numFmtId="164" fontId="4" fillId="0" borderId="12" xfId="42" applyNumberFormat="1" applyFont="1" applyBorder="1" applyAlignment="1">
      <alignment horizontal="right" vertical="center"/>
    </xf>
    <xf numFmtId="164" fontId="4" fillId="0" borderId="12" xfId="42" applyNumberFormat="1" applyFont="1" applyBorder="1" applyAlignment="1">
      <alignment/>
    </xf>
    <xf numFmtId="3" fontId="11" fillId="0" borderId="0" xfId="0" applyNumberFormat="1" applyFont="1" applyAlignment="1">
      <alignment horizontal="right" vertical="center"/>
    </xf>
    <xf numFmtId="0" fontId="12" fillId="0" borderId="10" xfId="0" applyFont="1" applyBorder="1" applyAlignment="1">
      <alignment vertical="top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right" vertical="top"/>
    </xf>
    <xf numFmtId="0" fontId="12" fillId="0" borderId="12" xfId="0" applyFont="1" applyBorder="1" applyAlignment="1">
      <alignment vertical="top"/>
    </xf>
    <xf numFmtId="0" fontId="12" fillId="0" borderId="13" xfId="0" applyFont="1" applyBorder="1" applyAlignment="1">
      <alignment vertical="top" wrapText="1"/>
    </xf>
    <xf numFmtId="0" fontId="12" fillId="0" borderId="15" xfId="0" applyFont="1" applyBorder="1" applyAlignment="1">
      <alignment vertical="top"/>
    </xf>
    <xf numFmtId="0" fontId="12" fillId="0" borderId="18" xfId="0" applyFont="1" applyBorder="1" applyAlignment="1">
      <alignment vertical="top" wrapText="1"/>
    </xf>
    <xf numFmtId="0" fontId="12" fillId="0" borderId="20" xfId="0" applyFont="1" applyBorder="1" applyAlignment="1">
      <alignment horizontal="right" vertical="top"/>
    </xf>
    <xf numFmtId="164" fontId="12" fillId="0" borderId="18" xfId="42" applyNumberFormat="1" applyFont="1" applyBorder="1" applyAlignment="1">
      <alignment horizontal="right" vertical="top"/>
    </xf>
    <xf numFmtId="0" fontId="12" fillId="0" borderId="18" xfId="0" applyFont="1" applyBorder="1" applyAlignment="1">
      <alignment vertical="top"/>
    </xf>
    <xf numFmtId="0" fontId="13" fillId="0" borderId="12" xfId="0" applyFont="1" applyBorder="1" applyAlignment="1">
      <alignment vertical="top"/>
    </xf>
    <xf numFmtId="164" fontId="54" fillId="0" borderId="12" xfId="42" applyNumberFormat="1" applyFont="1" applyBorder="1" applyAlignment="1">
      <alignment/>
    </xf>
    <xf numFmtId="164" fontId="14" fillId="0" borderId="13" xfId="42" applyNumberFormat="1" applyFont="1" applyBorder="1" applyAlignment="1">
      <alignment vertical="top"/>
    </xf>
    <xf numFmtId="165" fontId="14" fillId="0" borderId="13" xfId="42" applyNumberFormat="1" applyFont="1" applyBorder="1" applyAlignment="1">
      <alignment vertical="top"/>
    </xf>
    <xf numFmtId="0" fontId="13" fillId="0" borderId="13" xfId="0" applyNumberFormat="1" applyFont="1" applyBorder="1" applyAlignment="1">
      <alignment vertical="top" wrapText="1"/>
    </xf>
    <xf numFmtId="164" fontId="14" fillId="0" borderId="0" xfId="42" applyNumberFormat="1" applyFont="1" applyBorder="1" applyAlignment="1">
      <alignment vertical="top"/>
    </xf>
    <xf numFmtId="164" fontId="14" fillId="0" borderId="0" xfId="42" applyNumberFormat="1" applyFont="1" applyBorder="1" applyAlignment="1">
      <alignment horizontal="right" vertical="center"/>
    </xf>
    <xf numFmtId="164" fontId="14" fillId="0" borderId="13" xfId="42" applyNumberFormat="1" applyFont="1" applyBorder="1" applyAlignment="1">
      <alignment horizontal="right" vertical="center"/>
    </xf>
    <xf numFmtId="0" fontId="13" fillId="0" borderId="12" xfId="0" applyNumberFormat="1" applyFont="1" applyFill="1" applyBorder="1" applyAlignment="1">
      <alignment vertical="top" wrapText="1"/>
    </xf>
    <xf numFmtId="164" fontId="13" fillId="0" borderId="13" xfId="42" applyNumberFormat="1" applyFont="1" applyBorder="1" applyAlignment="1">
      <alignment vertical="top"/>
    </xf>
    <xf numFmtId="0" fontId="13" fillId="0" borderId="12" xfId="0" applyNumberFormat="1" applyFont="1" applyBorder="1" applyAlignment="1">
      <alignment vertical="top" wrapText="1"/>
    </xf>
    <xf numFmtId="0" fontId="13" fillId="0" borderId="12" xfId="0" applyFont="1" applyFill="1" applyBorder="1" applyAlignment="1">
      <alignment/>
    </xf>
    <xf numFmtId="164" fontId="13" fillId="0" borderId="12" xfId="42" applyNumberFormat="1" applyFont="1" applyFill="1" applyBorder="1" applyAlignment="1">
      <alignment/>
    </xf>
    <xf numFmtId="0" fontId="13" fillId="0" borderId="15" xfId="0" applyFont="1" applyBorder="1" applyAlignment="1">
      <alignment vertical="top"/>
    </xf>
    <xf numFmtId="164" fontId="13" fillId="0" borderId="15" xfId="42" applyNumberFormat="1" applyFont="1" applyFill="1" applyBorder="1" applyAlignment="1">
      <alignment/>
    </xf>
    <xf numFmtId="164" fontId="14" fillId="0" borderId="18" xfId="42" applyNumberFormat="1" applyFont="1" applyBorder="1" applyAlignment="1">
      <alignment vertical="top"/>
    </xf>
    <xf numFmtId="164" fontId="13" fillId="0" borderId="18" xfId="42" applyNumberFormat="1" applyFont="1" applyBorder="1" applyAlignment="1">
      <alignment horizontal="right" vertical="top"/>
    </xf>
    <xf numFmtId="165" fontId="14" fillId="0" borderId="18" xfId="42" applyNumberFormat="1" applyFont="1" applyBorder="1" applyAlignment="1">
      <alignment vertical="top"/>
    </xf>
    <xf numFmtId="164" fontId="13" fillId="0" borderId="0" xfId="42" applyNumberFormat="1" applyFont="1" applyBorder="1" applyAlignment="1">
      <alignment horizontal="right" vertical="top"/>
    </xf>
    <xf numFmtId="164" fontId="13" fillId="0" borderId="22" xfId="42" applyNumberFormat="1" applyFont="1" applyBorder="1" applyAlignment="1">
      <alignment horizontal="right" vertical="top"/>
    </xf>
    <xf numFmtId="3" fontId="4" fillId="0" borderId="0" xfId="0" applyNumberFormat="1" applyFont="1" applyFill="1" applyBorder="1" applyAlignment="1" applyProtection="1">
      <alignment/>
      <protection/>
    </xf>
    <xf numFmtId="3" fontId="15" fillId="0" borderId="0" xfId="0" applyNumberFormat="1" applyFont="1" applyAlignment="1">
      <alignment horizontal="right" vertical="center"/>
    </xf>
    <xf numFmtId="0" fontId="7" fillId="0" borderId="11" xfId="0" applyNumberFormat="1" applyFont="1" applyBorder="1" applyAlignment="1">
      <alignment vertical="top" wrapText="1"/>
    </xf>
    <xf numFmtId="0" fontId="7" fillId="0" borderId="13" xfId="0" applyNumberFormat="1" applyFont="1" applyFill="1" applyBorder="1" applyAlignment="1">
      <alignment vertical="top" wrapText="1"/>
    </xf>
    <xf numFmtId="3" fontId="5" fillId="0" borderId="21" xfId="0" applyNumberFormat="1" applyFont="1" applyBorder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164" fontId="7" fillId="0" borderId="13" xfId="42" applyNumberFormat="1" applyFont="1" applyBorder="1" applyAlignment="1">
      <alignment/>
    </xf>
    <xf numFmtId="0" fontId="17" fillId="0" borderId="0" xfId="0" applyFont="1" applyAlignment="1">
      <alignment vertical="center"/>
    </xf>
    <xf numFmtId="3" fontId="16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3" fontId="17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164" fontId="5" fillId="0" borderId="0" xfId="42" applyNumberFormat="1" applyFont="1" applyBorder="1" applyAlignment="1">
      <alignment horizontal="right" vertical="center"/>
    </xf>
    <xf numFmtId="43" fontId="5" fillId="0" borderId="0" xfId="42" applyFont="1" applyBorder="1" applyAlignment="1">
      <alignment/>
    </xf>
    <xf numFmtId="0" fontId="3" fillId="0" borderId="0" xfId="0" applyFont="1" applyAlignment="1">
      <alignment horizontal="center" vertical="top"/>
    </xf>
    <xf numFmtId="164" fontId="4" fillId="0" borderId="0" xfId="42" applyNumberFormat="1" applyFont="1" applyAlignment="1">
      <alignment horizontal="right" vertical="center"/>
    </xf>
    <xf numFmtId="164" fontId="4" fillId="0" borderId="0" xfId="42" applyNumberFormat="1" applyFont="1" applyAlignment="1">
      <alignment vertical="top"/>
    </xf>
    <xf numFmtId="164" fontId="4" fillId="0" borderId="0" xfId="42" applyNumberFormat="1" applyFont="1" applyBorder="1" applyAlignment="1">
      <alignment horizontal="right" vertical="top"/>
    </xf>
    <xf numFmtId="164" fontId="4" fillId="0" borderId="13" xfId="42" applyNumberFormat="1" applyFont="1" applyBorder="1" applyAlignment="1">
      <alignment horizontal="right" vertical="top"/>
    </xf>
    <xf numFmtId="164" fontId="4" fillId="0" borderId="23" xfId="42" applyNumberFormat="1" applyFont="1" applyBorder="1" applyAlignment="1">
      <alignment vertical="top"/>
    </xf>
    <xf numFmtId="164" fontId="7" fillId="0" borderId="14" xfId="42" applyNumberFormat="1" applyFont="1" applyBorder="1" applyAlignment="1">
      <alignment vertical="top"/>
    </xf>
    <xf numFmtId="164" fontId="4" fillId="0" borderId="14" xfId="42" applyNumberFormat="1" applyFont="1" applyBorder="1" applyAlignment="1">
      <alignment vertical="top"/>
    </xf>
    <xf numFmtId="3" fontId="5" fillId="0" borderId="24" xfId="0" applyNumberFormat="1" applyFont="1" applyBorder="1" applyAlignment="1">
      <alignment vertical="top"/>
    </xf>
    <xf numFmtId="164" fontId="4" fillId="0" borderId="24" xfId="42" applyNumberFormat="1" applyFont="1" applyBorder="1" applyAlignment="1">
      <alignment vertical="top"/>
    </xf>
    <xf numFmtId="164" fontId="4" fillId="0" borderId="23" xfId="42" applyNumberFormat="1" applyFont="1" applyBorder="1" applyAlignment="1">
      <alignment horizontal="right" vertical="center"/>
    </xf>
    <xf numFmtId="164" fontId="4" fillId="0" borderId="11" xfId="42" applyNumberFormat="1" applyFont="1" applyBorder="1" applyAlignment="1">
      <alignment horizontal="right" vertical="center"/>
    </xf>
    <xf numFmtId="164" fontId="4" fillId="0" borderId="14" xfId="42" applyNumberFormat="1" applyFont="1" applyBorder="1" applyAlignment="1">
      <alignment horizontal="right" vertical="center"/>
    </xf>
    <xf numFmtId="164" fontId="4" fillId="0" borderId="14" xfId="42" applyNumberFormat="1" applyFont="1" applyBorder="1" applyAlignment="1">
      <alignment horizontal="right" vertical="top"/>
    </xf>
    <xf numFmtId="164" fontId="5" fillId="0" borderId="21" xfId="42" applyNumberFormat="1" applyFont="1" applyBorder="1" applyAlignment="1">
      <alignment horizontal="right" vertical="center"/>
    </xf>
    <xf numFmtId="164" fontId="5" fillId="0" borderId="17" xfId="42" applyNumberFormat="1" applyFont="1" applyBorder="1" applyAlignment="1">
      <alignment horizontal="right" vertical="center"/>
    </xf>
    <xf numFmtId="164" fontId="55" fillId="0" borderId="10" xfId="42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164" fontId="55" fillId="0" borderId="12" xfId="42" applyNumberFormat="1" applyFont="1" applyBorder="1" applyAlignment="1">
      <alignment/>
    </xf>
    <xf numFmtId="164" fontId="7" fillId="0" borderId="12" xfId="42" applyNumberFormat="1" applyFon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164" fontId="4" fillId="0" borderId="13" xfId="42" applyNumberFormat="1" applyFont="1" applyFill="1" applyBorder="1" applyAlignment="1" applyProtection="1">
      <alignment/>
      <protection/>
    </xf>
    <xf numFmtId="0" fontId="6" fillId="0" borderId="19" xfId="0" applyFont="1" applyBorder="1" applyAlignment="1">
      <alignment/>
    </xf>
    <xf numFmtId="164" fontId="6" fillId="0" borderId="19" xfId="42" applyNumberFormat="1" applyFont="1" applyBorder="1" applyAlignment="1">
      <alignment/>
    </xf>
    <xf numFmtId="164" fontId="12" fillId="0" borderId="13" xfId="42" applyNumberFormat="1" applyFont="1" applyBorder="1" applyAlignment="1">
      <alignment horizontal="right" vertical="top"/>
    </xf>
    <xf numFmtId="0" fontId="3" fillId="0" borderId="0" xfId="0" applyFont="1" applyAlignment="1">
      <alignment horizontal="center"/>
    </xf>
    <xf numFmtId="164" fontId="6" fillId="0" borderId="0" xfId="42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2" fillId="0" borderId="23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0</xdr:rowOff>
    </xdr:from>
    <xdr:ext cx="609600" cy="9525"/>
    <xdr:sp>
      <xdr:nvSpPr>
        <xdr:cNvPr id="1" name="AutoShape 1" descr="http://localhost:8000/tepc/search/images/spacer.gif"/>
        <xdr:cNvSpPr>
          <a:spLocks noChangeAspect="1"/>
        </xdr:cNvSpPr>
      </xdr:nvSpPr>
      <xdr:spPr>
        <a:xfrm>
          <a:off x="304800" y="857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09600" cy="9525"/>
    <xdr:sp>
      <xdr:nvSpPr>
        <xdr:cNvPr id="2" name="AutoShape 3" descr="http://localhost:8000/tepc/search/images/spacer.gif"/>
        <xdr:cNvSpPr>
          <a:spLocks noChangeAspect="1"/>
        </xdr:cNvSpPr>
      </xdr:nvSpPr>
      <xdr:spPr>
        <a:xfrm>
          <a:off x="304800" y="857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09600" cy="9525"/>
    <xdr:sp>
      <xdr:nvSpPr>
        <xdr:cNvPr id="3" name="AutoShape 5" descr="http://localhost:8000/tepc/search/images/spacer.gif"/>
        <xdr:cNvSpPr>
          <a:spLocks noChangeAspect="1"/>
        </xdr:cNvSpPr>
      </xdr:nvSpPr>
      <xdr:spPr>
        <a:xfrm>
          <a:off x="304800" y="857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09600" cy="9525"/>
    <xdr:sp>
      <xdr:nvSpPr>
        <xdr:cNvPr id="4" name="AutoShape 8" descr="http://localhost:8000/tepc/search/images/spacer.gif"/>
        <xdr:cNvSpPr>
          <a:spLocks noChangeAspect="1"/>
        </xdr:cNvSpPr>
      </xdr:nvSpPr>
      <xdr:spPr>
        <a:xfrm>
          <a:off x="304800" y="857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09600" cy="9525"/>
    <xdr:sp>
      <xdr:nvSpPr>
        <xdr:cNvPr id="5" name="AutoShape 10" descr="http://localhost:8000/tepc/search/images/spacer.gif"/>
        <xdr:cNvSpPr>
          <a:spLocks noChangeAspect="1"/>
        </xdr:cNvSpPr>
      </xdr:nvSpPr>
      <xdr:spPr>
        <a:xfrm>
          <a:off x="304800" y="857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6" name="AutoShape 1" descr="http://localhost:8000/tepc/search/images/spacer.gif"/>
        <xdr:cNvSpPr>
          <a:spLocks noChangeAspect="1"/>
        </xdr:cNvSpPr>
      </xdr:nvSpPr>
      <xdr:spPr>
        <a:xfrm>
          <a:off x="2505075" y="857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7" name="AutoShape 3" descr="http://localhost:8000/tepc/search/images/spacer.gif"/>
        <xdr:cNvSpPr>
          <a:spLocks noChangeAspect="1"/>
        </xdr:cNvSpPr>
      </xdr:nvSpPr>
      <xdr:spPr>
        <a:xfrm>
          <a:off x="2505075" y="857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8" name="AutoShape 5" descr="http://localhost:8000/tepc/search/images/spacer.gif"/>
        <xdr:cNvSpPr>
          <a:spLocks noChangeAspect="1"/>
        </xdr:cNvSpPr>
      </xdr:nvSpPr>
      <xdr:spPr>
        <a:xfrm>
          <a:off x="2505075" y="857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9" name="AutoShape 8" descr="http://localhost:8000/tepc/search/images/spacer.gif"/>
        <xdr:cNvSpPr>
          <a:spLocks noChangeAspect="1"/>
        </xdr:cNvSpPr>
      </xdr:nvSpPr>
      <xdr:spPr>
        <a:xfrm>
          <a:off x="2505075" y="857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10" name="AutoShape 10" descr="http://localhost:8000/tepc/search/images/spacer.gif"/>
        <xdr:cNvSpPr>
          <a:spLocks noChangeAspect="1"/>
        </xdr:cNvSpPr>
      </xdr:nvSpPr>
      <xdr:spPr>
        <a:xfrm>
          <a:off x="2505075" y="857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43.28125" style="65" bestFit="1" customWidth="1"/>
    <col min="2" max="2" width="14.7109375" style="65" bestFit="1" customWidth="1"/>
    <col min="3" max="3" width="15.8515625" style="65" bestFit="1" customWidth="1"/>
    <col min="4" max="4" width="12.7109375" style="65" bestFit="1" customWidth="1"/>
    <col min="5" max="5" width="14.28125" style="65" bestFit="1" customWidth="1"/>
    <col min="6" max="6" width="10.7109375" style="65" bestFit="1" customWidth="1"/>
    <col min="7" max="7" width="10.8515625" style="65" customWidth="1"/>
    <col min="8" max="8" width="9.421875" style="65" bestFit="1" customWidth="1"/>
    <col min="9" max="9" width="32.28125" style="65" bestFit="1" customWidth="1"/>
    <col min="10" max="12" width="12.7109375" style="65" bestFit="1" customWidth="1"/>
    <col min="13" max="13" width="12.57421875" style="65" bestFit="1" customWidth="1"/>
    <col min="14" max="14" width="12.28125" style="65" bestFit="1" customWidth="1"/>
    <col min="15" max="16384" width="9.140625" style="65" customWidth="1"/>
  </cols>
  <sheetData>
    <row r="1" spans="1:7" s="64" customFormat="1" ht="18.75">
      <c r="A1" s="203" t="s">
        <v>65</v>
      </c>
      <c r="B1" s="203"/>
      <c r="C1" s="203"/>
      <c r="D1" s="203"/>
      <c r="E1" s="203"/>
      <c r="F1" s="203"/>
      <c r="G1" s="203"/>
    </row>
    <row r="2" spans="1:7" ht="15">
      <c r="A2" s="204" t="s">
        <v>120</v>
      </c>
      <c r="B2" s="204"/>
      <c r="C2" s="204"/>
      <c r="D2" s="204"/>
      <c r="E2" s="204"/>
      <c r="F2" s="204"/>
      <c r="G2" s="204"/>
    </row>
    <row r="3" spans="1:7" ht="15">
      <c r="A3" s="32"/>
      <c r="B3" s="32"/>
      <c r="C3" s="66"/>
      <c r="D3" s="32"/>
      <c r="E3" s="32"/>
      <c r="F3" s="67" t="s">
        <v>66</v>
      </c>
      <c r="G3" s="32"/>
    </row>
    <row r="4" spans="1:7" ht="15">
      <c r="A4" s="32"/>
      <c r="B4" s="32"/>
      <c r="C4" s="32"/>
      <c r="D4" s="32"/>
      <c r="E4" s="32"/>
      <c r="F4" s="32"/>
      <c r="G4" s="32"/>
    </row>
    <row r="5" spans="1:7" ht="15">
      <c r="A5" s="68"/>
      <c r="B5" s="49" t="s">
        <v>67</v>
      </c>
      <c r="C5" s="69" t="s">
        <v>68</v>
      </c>
      <c r="D5" s="57" t="s">
        <v>69</v>
      </c>
      <c r="E5" s="57" t="s">
        <v>70</v>
      </c>
      <c r="F5" s="205" t="s">
        <v>71</v>
      </c>
      <c r="G5" s="206"/>
    </row>
    <row r="6" spans="1:7" ht="15">
      <c r="A6" s="70"/>
      <c r="B6" s="71"/>
      <c r="C6" s="71"/>
      <c r="D6" s="71"/>
      <c r="E6" s="71"/>
      <c r="F6" s="72"/>
      <c r="G6" s="71"/>
    </row>
    <row r="7" spans="1:9" ht="15">
      <c r="A7" s="73" t="s">
        <v>124</v>
      </c>
      <c r="B7" s="74">
        <v>50.7</v>
      </c>
      <c r="C7" s="75">
        <v>388.95</v>
      </c>
      <c r="D7" s="76">
        <f>B7+C7</f>
        <v>439.65</v>
      </c>
      <c r="E7" s="76">
        <f>C7-B7</f>
        <v>338.25</v>
      </c>
      <c r="F7" s="77" t="s">
        <v>72</v>
      </c>
      <c r="G7" s="78">
        <f>C7/B7</f>
        <v>7.671597633136094</v>
      </c>
      <c r="H7" s="79"/>
      <c r="I7" s="79"/>
    </row>
    <row r="8" spans="1:9" ht="15">
      <c r="A8" s="80" t="s">
        <v>73</v>
      </c>
      <c r="B8" s="81">
        <f>B7*100/D7</f>
        <v>11.531900375298534</v>
      </c>
      <c r="C8" s="82">
        <f>C7/D7*100</f>
        <v>88.46809962470147</v>
      </c>
      <c r="D8" s="83"/>
      <c r="E8" s="83"/>
      <c r="F8" s="84"/>
      <c r="G8" s="78"/>
      <c r="H8" s="79"/>
      <c r="I8" s="79"/>
    </row>
    <row r="9" spans="1:9" ht="15">
      <c r="A9" s="85"/>
      <c r="B9" s="86"/>
      <c r="C9" s="87"/>
      <c r="D9" s="88"/>
      <c r="E9" s="88"/>
      <c r="F9" s="89"/>
      <c r="G9" s="90"/>
      <c r="H9" s="79"/>
      <c r="I9" s="79"/>
    </row>
    <row r="10" spans="1:9" ht="15">
      <c r="A10" s="73" t="s">
        <v>125</v>
      </c>
      <c r="B10" s="91">
        <v>61.842178036</v>
      </c>
      <c r="C10" s="75">
        <v>464.6626567395</v>
      </c>
      <c r="D10" s="76">
        <f>B10+C10</f>
        <v>526.5048347755</v>
      </c>
      <c r="E10" s="76">
        <f>C10-B10</f>
        <v>402.8204787035</v>
      </c>
      <c r="F10" s="77" t="s">
        <v>72</v>
      </c>
      <c r="G10" s="78">
        <f>C10/B10</f>
        <v>7.513685182126142</v>
      </c>
      <c r="H10" s="79"/>
      <c r="I10" s="177"/>
    </row>
    <row r="11" spans="1:8" ht="15">
      <c r="A11" s="80" t="s">
        <v>73</v>
      </c>
      <c r="B11" s="81">
        <f>B10*100/D10</f>
        <v>11.745794900890001</v>
      </c>
      <c r="C11" s="82">
        <f>C10/D10*100</f>
        <v>88.25420509911001</v>
      </c>
      <c r="D11" s="83"/>
      <c r="E11" s="83"/>
      <c r="F11" s="92"/>
      <c r="G11" s="78"/>
      <c r="H11" s="79"/>
    </row>
    <row r="12" spans="1:8" ht="15">
      <c r="A12" s="85"/>
      <c r="B12" s="86"/>
      <c r="C12" s="87"/>
      <c r="D12" s="88"/>
      <c r="E12" s="88"/>
      <c r="F12" s="72"/>
      <c r="G12" s="90"/>
      <c r="H12" s="79"/>
    </row>
    <row r="13" spans="1:11" ht="15">
      <c r="A13" s="73" t="s">
        <v>126</v>
      </c>
      <c r="B13" s="91">
        <v>56.920257185000004</v>
      </c>
      <c r="C13" s="75">
        <v>504.983521763</v>
      </c>
      <c r="D13" s="76">
        <f>B13+C13</f>
        <v>561.903778948</v>
      </c>
      <c r="E13" s="76">
        <f>C13-B13</f>
        <v>448.063264578</v>
      </c>
      <c r="F13" s="77" t="s">
        <v>72</v>
      </c>
      <c r="G13" s="78">
        <f>C13/B13</f>
        <v>8.871771610618733</v>
      </c>
      <c r="H13" s="79"/>
      <c r="I13" s="177"/>
      <c r="J13" s="126"/>
      <c r="K13" s="126"/>
    </row>
    <row r="14" spans="1:8" ht="15">
      <c r="A14" s="93" t="s">
        <v>73</v>
      </c>
      <c r="B14" s="81">
        <f>B13*100/D13</f>
        <v>10.129893999212195</v>
      </c>
      <c r="C14" s="82">
        <f>C13/D13*100</f>
        <v>89.87010600078781</v>
      </c>
      <c r="D14" s="94"/>
      <c r="E14" s="94"/>
      <c r="F14" s="92"/>
      <c r="G14" s="94"/>
      <c r="H14" s="79"/>
    </row>
    <row r="15" spans="1:8" ht="15">
      <c r="A15" s="70"/>
      <c r="B15" s="71"/>
      <c r="C15" s="71"/>
      <c r="D15" s="71"/>
      <c r="E15" s="71"/>
      <c r="F15" s="72"/>
      <c r="G15" s="71"/>
      <c r="H15" s="79"/>
    </row>
    <row r="16" spans="1:9" ht="42.75">
      <c r="A16" s="52" t="s">
        <v>122</v>
      </c>
      <c r="B16" s="95">
        <f>B10/B7*100-100</f>
        <v>21.97668251676528</v>
      </c>
      <c r="C16" s="95">
        <f>C10/C7*100-100</f>
        <v>19.465909947165443</v>
      </c>
      <c r="D16" s="95">
        <f>D10/D7*100-100</f>
        <v>19.755449738542012</v>
      </c>
      <c r="E16" s="95">
        <f>E10/E7*100-100</f>
        <v>19.089572417886174</v>
      </c>
      <c r="F16" s="92"/>
      <c r="G16" s="94"/>
      <c r="H16" s="79"/>
      <c r="I16" s="162"/>
    </row>
    <row r="17" spans="1:7" ht="15">
      <c r="A17" s="96"/>
      <c r="B17" s="46"/>
      <c r="C17" s="46"/>
      <c r="D17" s="46"/>
      <c r="E17" s="46"/>
      <c r="F17" s="72"/>
      <c r="G17" s="71"/>
    </row>
    <row r="18" spans="1:7" ht="42.75">
      <c r="A18" s="52" t="s">
        <v>123</v>
      </c>
      <c r="B18" s="95">
        <f>B13/B10*100-100</f>
        <v>-7.958841372202016</v>
      </c>
      <c r="C18" s="95">
        <f>C13/C10*100-100</f>
        <v>8.677448992012444</v>
      </c>
      <c r="D18" s="95">
        <f>D13/D10*100-100</f>
        <v>6.7233844467153006</v>
      </c>
      <c r="E18" s="95">
        <f>E13/E10*100-100</f>
        <v>11.231500945561763</v>
      </c>
      <c r="F18" s="92"/>
      <c r="G18" s="94"/>
    </row>
    <row r="19" spans="1:7" ht="15">
      <c r="A19" s="70"/>
      <c r="B19" s="71"/>
      <c r="C19" s="71"/>
      <c r="D19" s="71"/>
      <c r="E19" s="71"/>
      <c r="F19" s="72"/>
      <c r="G19" s="71"/>
    </row>
    <row r="23" spans="2:3" ht="15">
      <c r="B23" s="161"/>
      <c r="C23" s="161"/>
    </row>
  </sheetData>
  <sheetProtection/>
  <mergeCells count="3">
    <mergeCell ref="A1:G1"/>
    <mergeCell ref="A2:G2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4.28125" style="1" bestFit="1" customWidth="1"/>
    <col min="2" max="2" width="41.7109375" style="1" customWidth="1"/>
    <col min="3" max="3" width="7.421875" style="1" bestFit="1" customWidth="1"/>
    <col min="4" max="4" width="11.28125" style="1" bestFit="1" customWidth="1"/>
    <col min="5" max="5" width="11.57421875" style="1" bestFit="1" customWidth="1"/>
    <col min="6" max="6" width="11.28125" style="1" bestFit="1" customWidth="1"/>
    <col min="7" max="7" width="12.7109375" style="1" bestFit="1" customWidth="1"/>
    <col min="8" max="8" width="11.28125" style="1" bestFit="1" customWidth="1"/>
    <col min="9" max="9" width="12.7109375" style="1" bestFit="1" customWidth="1"/>
    <col min="10" max="10" width="10.8515625" style="1" bestFit="1" customWidth="1"/>
    <col min="11" max="11" width="13.57421875" style="1" customWidth="1"/>
    <col min="12" max="12" width="15.421875" style="1" bestFit="1" customWidth="1"/>
    <col min="13" max="16384" width="9.140625" style="1" customWidth="1"/>
  </cols>
  <sheetData>
    <row r="1" spans="1:10" ht="18.75">
      <c r="A1" s="207" t="s">
        <v>100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ht="18.75">
      <c r="A2" s="207" t="s">
        <v>127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2:10" ht="15">
      <c r="B3" s="3"/>
      <c r="C3" s="3"/>
      <c r="D3" s="3"/>
      <c r="E3" s="3" t="s">
        <v>0</v>
      </c>
      <c r="F3" s="3"/>
      <c r="G3" s="3"/>
      <c r="H3" s="3"/>
      <c r="I3" s="4" t="s">
        <v>1</v>
      </c>
      <c r="J3" s="3"/>
    </row>
    <row r="4" spans="1:10" s="2" customFormat="1" ht="14.25">
      <c r="A4" s="5"/>
      <c r="B4" s="6"/>
      <c r="C4" s="7"/>
      <c r="D4" s="210" t="s">
        <v>104</v>
      </c>
      <c r="E4" s="211"/>
      <c r="F4" s="210" t="s">
        <v>104</v>
      </c>
      <c r="G4" s="211"/>
      <c r="H4" s="210" t="s">
        <v>113</v>
      </c>
      <c r="I4" s="211"/>
      <c r="J4" s="8" t="s">
        <v>2</v>
      </c>
    </row>
    <row r="5" spans="1:10" s="2" customFormat="1" ht="14.25">
      <c r="A5" s="9" t="s">
        <v>3</v>
      </c>
      <c r="B5" s="10" t="s">
        <v>4</v>
      </c>
      <c r="C5" s="11" t="s">
        <v>5</v>
      </c>
      <c r="D5" s="208" t="s">
        <v>6</v>
      </c>
      <c r="E5" s="209"/>
      <c r="F5" s="208" t="s">
        <v>118</v>
      </c>
      <c r="G5" s="209"/>
      <c r="H5" s="208" t="s">
        <v>118</v>
      </c>
      <c r="I5" s="209"/>
      <c r="J5" s="12" t="s">
        <v>7</v>
      </c>
    </row>
    <row r="6" spans="1:10" s="2" customFormat="1" ht="14.25">
      <c r="A6" s="9"/>
      <c r="B6" s="10"/>
      <c r="C6" s="11"/>
      <c r="D6" s="13" t="s">
        <v>8</v>
      </c>
      <c r="E6" s="14" t="s">
        <v>9</v>
      </c>
      <c r="F6" s="47" t="s">
        <v>8</v>
      </c>
      <c r="G6" s="48" t="s">
        <v>9</v>
      </c>
      <c r="H6" s="125" t="s">
        <v>8</v>
      </c>
      <c r="I6" s="48" t="s">
        <v>9</v>
      </c>
      <c r="J6" s="15"/>
    </row>
    <row r="7" spans="1:12" ht="15">
      <c r="A7" s="16">
        <v>1</v>
      </c>
      <c r="B7" s="163" t="s">
        <v>10</v>
      </c>
      <c r="C7" s="28" t="s">
        <v>11</v>
      </c>
      <c r="D7" s="183">
        <v>607430.99</v>
      </c>
      <c r="E7" s="17">
        <v>7384950.147</v>
      </c>
      <c r="F7" s="188">
        <v>406973.98</v>
      </c>
      <c r="G7" s="189">
        <v>4828424.762</v>
      </c>
      <c r="H7" s="179">
        <v>431303</v>
      </c>
      <c r="I7" s="179">
        <v>4597741.022</v>
      </c>
      <c r="J7" s="121">
        <f aca="true" t="shared" si="0" ref="J7:J35">I7/G7*100-100</f>
        <v>-4.777619024231157</v>
      </c>
      <c r="K7" s="167"/>
      <c r="L7" s="167"/>
    </row>
    <row r="8" spans="1:11" ht="15">
      <c r="A8" s="18">
        <v>2</v>
      </c>
      <c r="B8" s="39" t="s">
        <v>12</v>
      </c>
      <c r="C8" s="29" t="s">
        <v>13</v>
      </c>
      <c r="D8" s="184">
        <v>14053256.399999999</v>
      </c>
      <c r="E8" s="20">
        <v>5604905.126</v>
      </c>
      <c r="F8" s="184">
        <v>9061336.309999999</v>
      </c>
      <c r="G8" s="19">
        <v>3671328.943</v>
      </c>
      <c r="H8" s="20">
        <v>8843965.43</v>
      </c>
      <c r="I8" s="19">
        <v>3624619.496</v>
      </c>
      <c r="J8" s="122">
        <f t="shared" si="0"/>
        <v>-1.2722762717587415</v>
      </c>
      <c r="K8" s="167"/>
    </row>
    <row r="9" spans="1:11" ht="15">
      <c r="A9" s="18">
        <v>3</v>
      </c>
      <c r="B9" s="39" t="s">
        <v>14</v>
      </c>
      <c r="C9" s="29" t="s">
        <v>15</v>
      </c>
      <c r="D9" s="184">
        <v>14931582.52</v>
      </c>
      <c r="E9" s="20">
        <v>1392447.188</v>
      </c>
      <c r="F9" s="184">
        <v>9927806.86</v>
      </c>
      <c r="G9" s="19">
        <v>933234.769</v>
      </c>
      <c r="H9" s="20">
        <v>10416413.030000001</v>
      </c>
      <c r="I9" s="19">
        <v>943150.508</v>
      </c>
      <c r="J9" s="122">
        <f t="shared" si="0"/>
        <v>1.0625128134290662</v>
      </c>
      <c r="K9" s="167"/>
    </row>
    <row r="10" spans="1:12" ht="15">
      <c r="A10" s="18">
        <v>4</v>
      </c>
      <c r="B10" s="39" t="s">
        <v>16</v>
      </c>
      <c r="C10" s="29" t="s">
        <v>17</v>
      </c>
      <c r="D10" s="185">
        <v>17341147</v>
      </c>
      <c r="E10" s="23">
        <v>2047631.993</v>
      </c>
      <c r="F10" s="190">
        <v>10932722</v>
      </c>
      <c r="G10" s="58">
        <v>1329532.091</v>
      </c>
      <c r="H10" s="179">
        <v>8539287.5</v>
      </c>
      <c r="I10" s="179">
        <v>1058466.111</v>
      </c>
      <c r="J10" s="122">
        <f t="shared" si="0"/>
        <v>-20.38807350607982</v>
      </c>
      <c r="K10" s="167"/>
      <c r="L10" s="171"/>
    </row>
    <row r="11" spans="1:12" ht="15">
      <c r="A11" s="18">
        <v>5</v>
      </c>
      <c r="B11" s="39" t="s">
        <v>18</v>
      </c>
      <c r="C11" s="29" t="s">
        <v>17</v>
      </c>
      <c r="D11" s="185">
        <v>4913890.2</v>
      </c>
      <c r="E11" s="23">
        <v>4270371.636</v>
      </c>
      <c r="F11" s="190">
        <v>3867805.2</v>
      </c>
      <c r="G11" s="58">
        <v>3341486.86</v>
      </c>
      <c r="H11" s="179">
        <v>1849944</v>
      </c>
      <c r="I11" s="179">
        <v>2105277.537</v>
      </c>
      <c r="J11" s="122">
        <f t="shared" si="0"/>
        <v>-36.995785852050304</v>
      </c>
      <c r="K11" s="167"/>
      <c r="L11" s="171"/>
    </row>
    <row r="12" spans="1:11" ht="15">
      <c r="A12" s="18">
        <v>6</v>
      </c>
      <c r="B12" s="39" t="s">
        <v>19</v>
      </c>
      <c r="C12" s="29" t="s">
        <v>17</v>
      </c>
      <c r="D12" s="185">
        <v>11395744.32</v>
      </c>
      <c r="E12" s="20">
        <v>2029439.243</v>
      </c>
      <c r="F12" s="190">
        <v>7797000.93</v>
      </c>
      <c r="G12" s="58">
        <v>1333641.949</v>
      </c>
      <c r="H12" s="23">
        <v>7824370.25</v>
      </c>
      <c r="I12" s="19">
        <v>1317689.123</v>
      </c>
      <c r="J12" s="122">
        <f t="shared" si="0"/>
        <v>-1.1961850789083144</v>
      </c>
      <c r="K12" s="167"/>
    </row>
    <row r="13" spans="1:11" ht="15">
      <c r="A13" s="18">
        <v>7</v>
      </c>
      <c r="B13" s="39" t="s">
        <v>20</v>
      </c>
      <c r="C13" s="29" t="s">
        <v>17</v>
      </c>
      <c r="D13" s="185">
        <v>20415666</v>
      </c>
      <c r="E13" s="23">
        <v>449901.416</v>
      </c>
      <c r="F13" s="190">
        <v>16975386</v>
      </c>
      <c r="G13" s="58">
        <v>337080.006</v>
      </c>
      <c r="H13" s="62">
        <v>17507040</v>
      </c>
      <c r="I13" s="58">
        <v>256417.023</v>
      </c>
      <c r="J13" s="122">
        <f t="shared" si="0"/>
        <v>-23.929922144358812</v>
      </c>
      <c r="K13" s="167"/>
    </row>
    <row r="14" spans="1:12" ht="15">
      <c r="A14" s="18">
        <v>8</v>
      </c>
      <c r="B14" s="41" t="s">
        <v>21</v>
      </c>
      <c r="C14" s="29" t="s">
        <v>17</v>
      </c>
      <c r="D14" s="185">
        <v>2901825</v>
      </c>
      <c r="E14" s="23">
        <v>195484.652</v>
      </c>
      <c r="F14" s="190">
        <v>2616820</v>
      </c>
      <c r="G14" s="58">
        <v>174843.015</v>
      </c>
      <c r="H14" s="62">
        <v>356450</v>
      </c>
      <c r="I14" s="58">
        <v>25295.957</v>
      </c>
      <c r="J14" s="122">
        <f t="shared" si="0"/>
        <v>-85.53218897535027</v>
      </c>
      <c r="K14" s="167"/>
      <c r="L14" s="167"/>
    </row>
    <row r="15" spans="1:11" ht="15">
      <c r="A15" s="18">
        <v>9</v>
      </c>
      <c r="B15" s="39" t="s">
        <v>22</v>
      </c>
      <c r="C15" s="29"/>
      <c r="D15" s="185"/>
      <c r="E15" s="20">
        <v>822493.171</v>
      </c>
      <c r="F15" s="185"/>
      <c r="G15" s="21">
        <v>512053.806</v>
      </c>
      <c r="H15" s="23"/>
      <c r="I15" s="19">
        <v>599770.682</v>
      </c>
      <c r="J15" s="122">
        <f t="shared" si="0"/>
        <v>17.13040211246863</v>
      </c>
      <c r="K15" s="167"/>
    </row>
    <row r="16" spans="1:11" ht="15">
      <c r="A16" s="18">
        <v>10</v>
      </c>
      <c r="B16" s="39" t="s">
        <v>23</v>
      </c>
      <c r="C16" s="29"/>
      <c r="D16" s="185"/>
      <c r="E16" s="20">
        <v>1602189.916</v>
      </c>
      <c r="F16" s="185"/>
      <c r="G16" s="21">
        <v>1218585.82</v>
      </c>
      <c r="H16" s="23"/>
      <c r="I16" s="19">
        <v>1183050.202</v>
      </c>
      <c r="J16" s="122">
        <f t="shared" si="0"/>
        <v>-2.916135853279499</v>
      </c>
      <c r="K16" s="167"/>
    </row>
    <row r="17" spans="1:11" ht="15">
      <c r="A17" s="18">
        <v>11</v>
      </c>
      <c r="B17" s="164" t="s">
        <v>24</v>
      </c>
      <c r="C17" s="29" t="s">
        <v>17</v>
      </c>
      <c r="D17" s="185">
        <v>42158.92</v>
      </c>
      <c r="E17" s="20">
        <v>161034.014</v>
      </c>
      <c r="F17" s="185">
        <v>20640.2</v>
      </c>
      <c r="G17" s="19">
        <v>101757.751</v>
      </c>
      <c r="H17" s="23">
        <v>21757.07</v>
      </c>
      <c r="I17" s="19">
        <v>127238.245</v>
      </c>
      <c r="J17" s="122">
        <f t="shared" si="0"/>
        <v>25.040347049336802</v>
      </c>
      <c r="K17" s="167"/>
    </row>
    <row r="18" spans="1:11" ht="15">
      <c r="A18" s="18">
        <v>12</v>
      </c>
      <c r="B18" s="164" t="s">
        <v>25</v>
      </c>
      <c r="C18" s="29"/>
      <c r="D18" s="185"/>
      <c r="E18" s="20">
        <v>4442450.227</v>
      </c>
      <c r="F18" s="185"/>
      <c r="G18" s="19">
        <v>2863993.692</v>
      </c>
      <c r="H18" s="23"/>
      <c r="I18" s="19">
        <v>2678302.124</v>
      </c>
      <c r="J18" s="122">
        <f t="shared" si="0"/>
        <v>-6.483658414426415</v>
      </c>
      <c r="K18" s="167"/>
    </row>
    <row r="19" spans="1:12" ht="15">
      <c r="A19" s="18">
        <v>13</v>
      </c>
      <c r="B19" s="164" t="s">
        <v>110</v>
      </c>
      <c r="C19" s="29" t="s">
        <v>17</v>
      </c>
      <c r="D19" s="185">
        <v>13467564</v>
      </c>
      <c r="E19" s="20">
        <v>1437496.063</v>
      </c>
      <c r="F19" s="190">
        <v>7370065</v>
      </c>
      <c r="G19" s="58">
        <v>742048.689</v>
      </c>
      <c r="H19" s="179">
        <v>8828523</v>
      </c>
      <c r="I19" s="179">
        <v>1111363.05</v>
      </c>
      <c r="J19" s="122">
        <f t="shared" si="0"/>
        <v>49.769559123902724</v>
      </c>
      <c r="K19" s="167"/>
      <c r="L19" s="171"/>
    </row>
    <row r="20" spans="1:12" ht="15">
      <c r="A20" s="18">
        <v>14</v>
      </c>
      <c r="B20" s="39" t="s">
        <v>26</v>
      </c>
      <c r="C20" s="29"/>
      <c r="D20" s="185"/>
      <c r="E20" s="23">
        <v>1133326.622</v>
      </c>
      <c r="F20" s="190"/>
      <c r="G20" s="58">
        <v>663492.256</v>
      </c>
      <c r="H20" s="23"/>
      <c r="I20" s="179">
        <v>558194.967</v>
      </c>
      <c r="J20" s="122">
        <f t="shared" si="0"/>
        <v>-15.87016096236097</v>
      </c>
      <c r="K20" s="167"/>
      <c r="L20" s="171"/>
    </row>
    <row r="21" spans="1:11" ht="15">
      <c r="A21" s="18">
        <v>15</v>
      </c>
      <c r="B21" s="39" t="s">
        <v>27</v>
      </c>
      <c r="C21" s="29"/>
      <c r="D21" s="184"/>
      <c r="E21" s="20">
        <v>6434340.909</v>
      </c>
      <c r="F21" s="184"/>
      <c r="G21" s="19">
        <v>4028292.137</v>
      </c>
      <c r="H21" s="20"/>
      <c r="I21" s="180">
        <v>4283206.515</v>
      </c>
      <c r="J21" s="122">
        <f t="shared" si="0"/>
        <v>6.328100577875233</v>
      </c>
      <c r="K21" s="167"/>
    </row>
    <row r="22" spans="1:11" ht="15">
      <c r="A22" s="18">
        <v>16</v>
      </c>
      <c r="B22" s="39" t="s">
        <v>28</v>
      </c>
      <c r="C22" s="29"/>
      <c r="D22" s="184"/>
      <c r="E22" s="20">
        <v>5653141.536</v>
      </c>
      <c r="F22" s="184"/>
      <c r="G22" s="19">
        <v>3760224.097</v>
      </c>
      <c r="H22" s="20"/>
      <c r="I22" s="180">
        <v>3538236.988</v>
      </c>
      <c r="J22" s="122">
        <f t="shared" si="0"/>
        <v>-5.903560619621246</v>
      </c>
      <c r="K22" s="167"/>
    </row>
    <row r="23" spans="1:12" ht="15">
      <c r="A23" s="18">
        <v>17</v>
      </c>
      <c r="B23" s="39" t="s">
        <v>29</v>
      </c>
      <c r="C23" s="29"/>
      <c r="D23" s="185"/>
      <c r="E23" s="23">
        <v>2821450.514</v>
      </c>
      <c r="F23" s="190"/>
      <c r="G23" s="58">
        <v>1984006.643</v>
      </c>
      <c r="H23" s="62"/>
      <c r="I23" s="179">
        <v>1559356.881</v>
      </c>
      <c r="J23" s="122">
        <f t="shared" si="0"/>
        <v>-21.403646177206866</v>
      </c>
      <c r="K23" s="167"/>
      <c r="L23" s="171"/>
    </row>
    <row r="24" spans="1:12" ht="15">
      <c r="A24" s="18">
        <v>18</v>
      </c>
      <c r="B24" s="41" t="s">
        <v>30</v>
      </c>
      <c r="C24" s="29"/>
      <c r="D24" s="185"/>
      <c r="E24" s="23">
        <v>2420062.013</v>
      </c>
      <c r="F24" s="190"/>
      <c r="G24" s="58">
        <v>1715632.331</v>
      </c>
      <c r="H24" s="62"/>
      <c r="I24" s="179">
        <v>1486537.493</v>
      </c>
      <c r="J24" s="122">
        <f t="shared" si="0"/>
        <v>-13.35337612030581</v>
      </c>
      <c r="K24" s="167"/>
      <c r="L24" s="171"/>
    </row>
    <row r="25" spans="1:12" ht="15">
      <c r="A25" s="18">
        <v>19</v>
      </c>
      <c r="B25" s="41" t="s">
        <v>31</v>
      </c>
      <c r="C25" s="29"/>
      <c r="D25" s="185"/>
      <c r="E25" s="23">
        <v>521972.532</v>
      </c>
      <c r="F25" s="190"/>
      <c r="G25" s="58">
        <v>343734.45</v>
      </c>
      <c r="H25" s="62"/>
      <c r="I25" s="179">
        <v>316830.842</v>
      </c>
      <c r="J25" s="122">
        <f t="shared" si="0"/>
        <v>-7.8268582040583965</v>
      </c>
      <c r="K25" s="167"/>
      <c r="L25" s="171"/>
    </row>
    <row r="26" spans="1:11" ht="15">
      <c r="A26" s="18">
        <v>20</v>
      </c>
      <c r="B26" s="41" t="s">
        <v>111</v>
      </c>
      <c r="C26" s="29"/>
      <c r="D26" s="185"/>
      <c r="E26" s="23">
        <v>895164.416</v>
      </c>
      <c r="F26" s="190"/>
      <c r="G26" s="58">
        <v>604801.155</v>
      </c>
      <c r="H26" s="62"/>
      <c r="I26" s="58">
        <v>705082.339</v>
      </c>
      <c r="J26" s="122">
        <f t="shared" si="0"/>
        <v>16.580851933062206</v>
      </c>
      <c r="K26" s="167"/>
    </row>
    <row r="27" spans="1:12" ht="15">
      <c r="A27" s="18">
        <v>21</v>
      </c>
      <c r="B27" s="41" t="s">
        <v>112</v>
      </c>
      <c r="C27" s="29"/>
      <c r="D27" s="185"/>
      <c r="E27" s="23">
        <v>682269.212</v>
      </c>
      <c r="F27" s="190"/>
      <c r="G27" s="58">
        <v>500090.605</v>
      </c>
      <c r="H27" s="62"/>
      <c r="I27" s="179">
        <v>527192.245</v>
      </c>
      <c r="J27" s="122">
        <f t="shared" si="0"/>
        <v>5.419345960318537</v>
      </c>
      <c r="K27" s="167"/>
      <c r="L27" s="170"/>
    </row>
    <row r="28" spans="1:12" ht="15">
      <c r="A28" s="18">
        <v>22</v>
      </c>
      <c r="B28" s="39" t="s">
        <v>32</v>
      </c>
      <c r="C28" s="29"/>
      <c r="D28" s="185"/>
      <c r="E28" s="23">
        <v>590644.112</v>
      </c>
      <c r="F28" s="185"/>
      <c r="G28" s="58">
        <v>382730.113</v>
      </c>
      <c r="H28" s="23"/>
      <c r="I28" s="179">
        <v>480265.677</v>
      </c>
      <c r="J28" s="122">
        <f t="shared" si="0"/>
        <v>25.48416251741341</v>
      </c>
      <c r="K28" s="167"/>
      <c r="L28" s="166"/>
    </row>
    <row r="29" spans="1:12" ht="15">
      <c r="A29" s="18">
        <v>23</v>
      </c>
      <c r="B29" s="39" t="s">
        <v>33</v>
      </c>
      <c r="C29" s="29"/>
      <c r="D29" s="185"/>
      <c r="E29" s="23">
        <v>651737.008</v>
      </c>
      <c r="F29" s="185"/>
      <c r="G29" s="58">
        <v>397423.665</v>
      </c>
      <c r="H29" s="23"/>
      <c r="I29" s="179">
        <v>414999.876</v>
      </c>
      <c r="J29" s="122">
        <f t="shared" si="0"/>
        <v>4.422537595993447</v>
      </c>
      <c r="K29" s="167"/>
      <c r="L29" s="170"/>
    </row>
    <row r="30" spans="1:12" ht="15">
      <c r="A30" s="18">
        <v>24</v>
      </c>
      <c r="B30" s="39" t="s">
        <v>109</v>
      </c>
      <c r="C30" s="29"/>
      <c r="D30" s="185"/>
      <c r="E30" s="23">
        <v>1965494.441</v>
      </c>
      <c r="F30" s="185"/>
      <c r="G30" s="58">
        <v>1568000.052</v>
      </c>
      <c r="H30" s="23"/>
      <c r="I30" s="179">
        <v>1725078.98</v>
      </c>
      <c r="J30" s="122">
        <f t="shared" si="0"/>
        <v>10.017788443287628</v>
      </c>
      <c r="K30" s="167"/>
      <c r="L30" s="170"/>
    </row>
    <row r="31" spans="1:13" s="60" customFormat="1" ht="15">
      <c r="A31" s="18">
        <v>25</v>
      </c>
      <c r="B31" s="41" t="s">
        <v>98</v>
      </c>
      <c r="C31" s="39"/>
      <c r="D31" s="185"/>
      <c r="E31" s="23">
        <v>10111267.406</v>
      </c>
      <c r="F31" s="191"/>
      <c r="G31" s="182">
        <v>8360787.899</v>
      </c>
      <c r="H31" s="181"/>
      <c r="I31" s="182">
        <v>7749169.73</v>
      </c>
      <c r="J31" s="122">
        <f t="shared" si="0"/>
        <v>-7.315317364684645</v>
      </c>
      <c r="K31" s="167"/>
      <c r="M31" s="1"/>
    </row>
    <row r="32" spans="1:12" ht="15">
      <c r="A32" s="18">
        <v>26</v>
      </c>
      <c r="B32" s="41" t="s">
        <v>34</v>
      </c>
      <c r="C32" s="30"/>
      <c r="D32" s="185"/>
      <c r="E32" s="23">
        <v>1909155.825</v>
      </c>
      <c r="F32" s="185"/>
      <c r="G32" s="58">
        <v>1346490.125</v>
      </c>
      <c r="H32" s="23"/>
      <c r="I32" s="179">
        <v>1124735.713</v>
      </c>
      <c r="J32" s="122">
        <f t="shared" si="0"/>
        <v>-16.469070799906532</v>
      </c>
      <c r="K32" s="167"/>
      <c r="L32" s="170"/>
    </row>
    <row r="33" spans="1:12" ht="15">
      <c r="A33" s="18">
        <v>27</v>
      </c>
      <c r="B33" s="41" t="s">
        <v>35</v>
      </c>
      <c r="C33" s="30"/>
      <c r="D33" s="185"/>
      <c r="E33" s="23">
        <v>662446.246</v>
      </c>
      <c r="F33" s="185"/>
      <c r="G33" s="58">
        <v>541893.504</v>
      </c>
      <c r="H33" s="23"/>
      <c r="I33" s="179">
        <v>632402.964</v>
      </c>
      <c r="J33" s="122">
        <f t="shared" si="0"/>
        <v>16.702444176190028</v>
      </c>
      <c r="K33" s="167"/>
      <c r="L33" s="170"/>
    </row>
    <row r="34" spans="1:11" ht="15">
      <c r="A34" s="18">
        <v>28</v>
      </c>
      <c r="B34" s="41" t="s">
        <v>36</v>
      </c>
      <c r="C34" s="30"/>
      <c r="D34" s="185"/>
      <c r="E34" s="20">
        <f>E35-SUM(E7:E33)</f>
        <v>23067768.26699999</v>
      </c>
      <c r="F34" s="184"/>
      <c r="G34" s="19">
        <v>14256566.851</v>
      </c>
      <c r="H34" s="20"/>
      <c r="I34" s="19">
        <v>12190584.895</v>
      </c>
      <c r="J34" s="122">
        <f t="shared" si="0"/>
        <v>-14.491440874877142</v>
      </c>
      <c r="K34" s="167"/>
    </row>
    <row r="35" spans="1:12" ht="15.75">
      <c r="A35" s="54"/>
      <c r="B35" s="53" t="s">
        <v>37</v>
      </c>
      <c r="C35" s="54"/>
      <c r="D35" s="186"/>
      <c r="E35" s="24">
        <v>91361035.851</v>
      </c>
      <c r="F35" s="187"/>
      <c r="G35" s="192">
        <v>61842178.036</v>
      </c>
      <c r="H35" s="63"/>
      <c r="I35" s="193">
        <v>56920257.185</v>
      </c>
      <c r="J35" s="123">
        <f t="shared" si="0"/>
        <v>-7.958841372202016</v>
      </c>
      <c r="K35" s="167"/>
      <c r="L35" s="162"/>
    </row>
    <row r="36" spans="1:10" ht="15">
      <c r="A36" s="4"/>
      <c r="B36" s="25"/>
      <c r="C36" s="4"/>
      <c r="D36" s="4"/>
      <c r="E36" s="4"/>
      <c r="F36" s="4"/>
      <c r="G36" s="4"/>
      <c r="H36" s="4"/>
      <c r="I36" s="4"/>
      <c r="J36" s="4"/>
    </row>
  </sheetData>
  <sheetProtection/>
  <mergeCells count="8">
    <mergeCell ref="A1:J1"/>
    <mergeCell ref="D5:E5"/>
    <mergeCell ref="F5:G5"/>
    <mergeCell ref="H5:I5"/>
    <mergeCell ref="A2:J2"/>
    <mergeCell ref="D4:E4"/>
    <mergeCell ref="F4:G4"/>
    <mergeCell ref="H4:I4"/>
  </mergeCells>
  <printOptions/>
  <pageMargins left="0.25" right="0.18" top="0" bottom="0" header="0.37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.140625" style="31" bestFit="1" customWidth="1"/>
    <col min="2" max="2" width="44.8515625" style="31" customWidth="1"/>
    <col min="3" max="5" width="19.57421875" style="31" customWidth="1"/>
    <col min="6" max="6" width="10.8515625" style="31" bestFit="1" customWidth="1"/>
    <col min="7" max="16384" width="9.140625" style="31" customWidth="1"/>
  </cols>
  <sheetData>
    <row r="1" spans="1:6" ht="18.75">
      <c r="A1" s="207" t="s">
        <v>74</v>
      </c>
      <c r="B1" s="207"/>
      <c r="C1" s="207"/>
      <c r="D1" s="207"/>
      <c r="E1" s="207"/>
      <c r="F1" s="207"/>
    </row>
    <row r="2" spans="1:6" ht="18.75">
      <c r="A2" s="207" t="s">
        <v>128</v>
      </c>
      <c r="B2" s="207"/>
      <c r="C2" s="207"/>
      <c r="D2" s="207"/>
      <c r="E2" s="207"/>
      <c r="F2" s="207"/>
    </row>
    <row r="3" spans="1:6" ht="15">
      <c r="A3" s="32"/>
      <c r="B3" s="32"/>
      <c r="C3" s="32"/>
      <c r="D3" s="32"/>
      <c r="E3" s="43" t="s">
        <v>1</v>
      </c>
      <c r="F3" s="32"/>
    </row>
    <row r="4" spans="1:6" ht="15">
      <c r="A4" s="33" t="s">
        <v>3</v>
      </c>
      <c r="B4" s="34" t="s">
        <v>4</v>
      </c>
      <c r="C4" s="57" t="s">
        <v>105</v>
      </c>
      <c r="D4" s="57" t="s">
        <v>105</v>
      </c>
      <c r="E4" s="57" t="s">
        <v>114</v>
      </c>
      <c r="F4" s="49" t="s">
        <v>2</v>
      </c>
    </row>
    <row r="5" spans="1:6" ht="15">
      <c r="A5" s="44"/>
      <c r="B5" s="11"/>
      <c r="C5" s="36" t="s">
        <v>106</v>
      </c>
      <c r="D5" s="36" t="s">
        <v>106</v>
      </c>
      <c r="E5" s="36" t="s">
        <v>115</v>
      </c>
      <c r="F5" s="50" t="s">
        <v>7</v>
      </c>
    </row>
    <row r="6" spans="1:6" ht="15">
      <c r="A6" s="37"/>
      <c r="B6" s="38"/>
      <c r="C6" s="103" t="s">
        <v>6</v>
      </c>
      <c r="D6" s="103" t="s">
        <v>119</v>
      </c>
      <c r="E6" s="103" t="s">
        <v>119</v>
      </c>
      <c r="F6" s="51"/>
    </row>
    <row r="7" spans="1:6" ht="15">
      <c r="A7" s="35">
        <v>1</v>
      </c>
      <c r="B7" s="39" t="s">
        <v>39</v>
      </c>
      <c r="C7" s="194">
        <v>24794067.198</v>
      </c>
      <c r="D7" s="198">
        <v>17086877.398</v>
      </c>
      <c r="E7" s="198">
        <v>3597762.519</v>
      </c>
      <c r="F7" s="195">
        <f aca="true" t="shared" si="0" ref="F7:F34">E7/D7*100-100</f>
        <v>-78.94429488081236</v>
      </c>
    </row>
    <row r="8" spans="1:6" ht="15">
      <c r="A8" s="35">
        <v>2</v>
      </c>
      <c r="B8" s="29" t="s">
        <v>40</v>
      </c>
      <c r="C8" s="196">
        <v>65435026.32975</v>
      </c>
      <c r="D8" s="127">
        <v>40109672.3815</v>
      </c>
      <c r="E8" s="58">
        <v>51632949.547</v>
      </c>
      <c r="F8" s="55">
        <f t="shared" si="0"/>
        <v>28.729422309654524</v>
      </c>
    </row>
    <row r="9" spans="1:6" ht="15">
      <c r="A9" s="35">
        <v>3</v>
      </c>
      <c r="B9" s="40" t="s">
        <v>34</v>
      </c>
      <c r="C9" s="196">
        <v>4896092.623</v>
      </c>
      <c r="D9" s="22">
        <v>3150425.319</v>
      </c>
      <c r="E9" s="22">
        <v>3714046.371</v>
      </c>
      <c r="F9" s="55">
        <f t="shared" si="0"/>
        <v>17.890316224950325</v>
      </c>
    </row>
    <row r="10" spans="1:6" ht="15">
      <c r="A10" s="35">
        <v>4</v>
      </c>
      <c r="B10" s="40" t="s">
        <v>41</v>
      </c>
      <c r="C10" s="196">
        <v>5402978.8855</v>
      </c>
      <c r="D10" s="22">
        <v>3415198.906</v>
      </c>
      <c r="E10" s="22">
        <v>4564217.38</v>
      </c>
      <c r="F10" s="55">
        <f t="shared" si="0"/>
        <v>33.64426218283637</v>
      </c>
    </row>
    <row r="11" spans="1:6" ht="15">
      <c r="A11" s="35">
        <v>5</v>
      </c>
      <c r="B11" s="40" t="s">
        <v>42</v>
      </c>
      <c r="C11" s="196">
        <v>3076428.064</v>
      </c>
      <c r="D11" s="22">
        <v>2121356.58</v>
      </c>
      <c r="E11" s="22">
        <v>2644558.988</v>
      </c>
      <c r="F11" s="55">
        <f t="shared" si="0"/>
        <v>24.663576738239826</v>
      </c>
    </row>
    <row r="12" spans="1:6" ht="15">
      <c r="A12" s="35">
        <v>6</v>
      </c>
      <c r="B12" s="29" t="s">
        <v>43</v>
      </c>
      <c r="C12" s="196">
        <v>41430593.5075</v>
      </c>
      <c r="D12" s="22">
        <v>25615471.243</v>
      </c>
      <c r="E12" s="22">
        <v>33110111.816</v>
      </c>
      <c r="F12" s="55">
        <f t="shared" si="0"/>
        <v>29.25825764399349</v>
      </c>
    </row>
    <row r="13" spans="1:6" ht="15">
      <c r="A13" s="35">
        <v>7</v>
      </c>
      <c r="B13" s="39" t="s">
        <v>44</v>
      </c>
      <c r="C13" s="196">
        <v>28921659.10975</v>
      </c>
      <c r="D13" s="128">
        <v>18861144.584</v>
      </c>
      <c r="E13" s="58">
        <v>22200020.553</v>
      </c>
      <c r="F13" s="55">
        <f t="shared" si="0"/>
        <v>17.7024037652115</v>
      </c>
    </row>
    <row r="14" spans="1:6" ht="15">
      <c r="A14" s="35">
        <v>8</v>
      </c>
      <c r="B14" s="29" t="s">
        <v>45</v>
      </c>
      <c r="C14" s="196">
        <v>40300376.1575</v>
      </c>
      <c r="D14" s="22">
        <v>26623161.138</v>
      </c>
      <c r="E14" s="22">
        <v>32380063.979</v>
      </c>
      <c r="F14" s="55">
        <f t="shared" si="0"/>
        <v>21.62366373834925</v>
      </c>
    </row>
    <row r="15" spans="1:6" ht="15">
      <c r="A15" s="35">
        <v>9</v>
      </c>
      <c r="B15" s="29" t="s">
        <v>46</v>
      </c>
      <c r="C15" s="196">
        <v>14191027.862</v>
      </c>
      <c r="D15" s="128">
        <v>9560770.988</v>
      </c>
      <c r="E15" s="58">
        <v>13349042.205</v>
      </c>
      <c r="F15" s="55">
        <f t="shared" si="0"/>
        <v>39.623072467218066</v>
      </c>
    </row>
    <row r="16" spans="1:6" ht="15">
      <c r="A16" s="35">
        <v>10</v>
      </c>
      <c r="B16" s="29" t="s">
        <v>47</v>
      </c>
      <c r="C16" s="196">
        <v>4218407.259</v>
      </c>
      <c r="D16" s="22">
        <v>1526491.579</v>
      </c>
      <c r="E16" s="22">
        <v>7792808.572</v>
      </c>
      <c r="F16" s="55">
        <f t="shared" si="0"/>
        <v>410.50452417857724</v>
      </c>
    </row>
    <row r="17" spans="1:6" ht="15">
      <c r="A17" s="35">
        <v>11</v>
      </c>
      <c r="B17" s="40" t="s">
        <v>48</v>
      </c>
      <c r="C17" s="196">
        <v>5538926.882</v>
      </c>
      <c r="D17" s="22">
        <v>3588328.073</v>
      </c>
      <c r="E17" s="22">
        <v>4353727.121</v>
      </c>
      <c r="F17" s="55">
        <f t="shared" si="0"/>
        <v>21.330241617514446</v>
      </c>
    </row>
    <row r="18" spans="1:6" ht="15">
      <c r="A18" s="35">
        <v>12</v>
      </c>
      <c r="B18" s="40" t="s">
        <v>49</v>
      </c>
      <c r="C18" s="196">
        <v>4923509.956</v>
      </c>
      <c r="D18" s="22">
        <v>3212455.196</v>
      </c>
      <c r="E18" s="22">
        <v>3150865.682</v>
      </c>
      <c r="F18" s="55">
        <f t="shared" si="0"/>
        <v>-1.917210054063574</v>
      </c>
    </row>
    <row r="19" spans="1:6" ht="15">
      <c r="A19" s="35">
        <v>13</v>
      </c>
      <c r="B19" s="40" t="s">
        <v>50</v>
      </c>
      <c r="C19" s="196">
        <v>10356030.17075</v>
      </c>
      <c r="D19" s="128">
        <v>6749726.624</v>
      </c>
      <c r="E19" s="58">
        <v>6364288.816</v>
      </c>
      <c r="F19" s="55">
        <f t="shared" si="0"/>
        <v>-5.710421021045491</v>
      </c>
    </row>
    <row r="20" spans="1:6" ht="15">
      <c r="A20" s="35">
        <v>14</v>
      </c>
      <c r="B20" s="29" t="s">
        <v>51</v>
      </c>
      <c r="C20" s="196">
        <v>11288672.9605</v>
      </c>
      <c r="D20" s="129">
        <v>7867030.157</v>
      </c>
      <c r="E20" s="58">
        <v>7323416.416</v>
      </c>
      <c r="F20" s="55">
        <f t="shared" si="0"/>
        <v>-6.910024877892425</v>
      </c>
    </row>
    <row r="21" spans="1:6" ht="15">
      <c r="A21" s="35">
        <v>15</v>
      </c>
      <c r="B21" s="29" t="s">
        <v>52</v>
      </c>
      <c r="C21" s="196">
        <v>3645767.2625</v>
      </c>
      <c r="D21" s="22">
        <v>2111991.959</v>
      </c>
      <c r="E21" s="22">
        <v>2376447.583</v>
      </c>
      <c r="F21" s="55">
        <f t="shared" si="0"/>
        <v>12.521620779523076</v>
      </c>
    </row>
    <row r="22" spans="1:6" ht="15">
      <c r="A22" s="35">
        <v>16</v>
      </c>
      <c r="B22" s="41" t="s">
        <v>53</v>
      </c>
      <c r="C22" s="196">
        <v>28615502.683</v>
      </c>
      <c r="D22" s="22">
        <v>16889213.299</v>
      </c>
      <c r="E22" s="22">
        <v>22486758.844</v>
      </c>
      <c r="F22" s="55">
        <f t="shared" si="0"/>
        <v>33.14272515778714</v>
      </c>
    </row>
    <row r="23" spans="1:6" ht="15">
      <c r="A23" s="35">
        <v>17</v>
      </c>
      <c r="B23" s="40" t="s">
        <v>54</v>
      </c>
      <c r="C23" s="196">
        <v>1735006.732</v>
      </c>
      <c r="D23" s="22">
        <v>1218958.599</v>
      </c>
      <c r="E23" s="22">
        <v>1809504.197</v>
      </c>
      <c r="F23" s="55">
        <f t="shared" si="0"/>
        <v>48.44673137253943</v>
      </c>
    </row>
    <row r="24" spans="1:6" ht="15">
      <c r="A24" s="35">
        <v>18</v>
      </c>
      <c r="B24" s="29" t="s">
        <v>55</v>
      </c>
      <c r="C24" s="196">
        <v>4171246.35</v>
      </c>
      <c r="D24" s="22">
        <v>2682362.739</v>
      </c>
      <c r="E24" s="22">
        <v>3302909.874</v>
      </c>
      <c r="F24" s="55">
        <f t="shared" si="0"/>
        <v>23.13434816170104</v>
      </c>
    </row>
    <row r="25" spans="1:6" ht="15">
      <c r="A25" s="35">
        <v>19</v>
      </c>
      <c r="B25" s="41" t="s">
        <v>56</v>
      </c>
      <c r="C25" s="196">
        <v>14820365.95</v>
      </c>
      <c r="D25" s="22">
        <v>10881133.06</v>
      </c>
      <c r="E25" s="22">
        <v>7878724.065</v>
      </c>
      <c r="F25" s="55">
        <f t="shared" si="0"/>
        <v>-27.59279735340357</v>
      </c>
    </row>
    <row r="26" spans="1:6" ht="15">
      <c r="A26" s="35">
        <v>20</v>
      </c>
      <c r="B26" s="29" t="s">
        <v>57</v>
      </c>
      <c r="C26" s="196">
        <v>16627507.01</v>
      </c>
      <c r="D26" s="22">
        <v>10375979.453</v>
      </c>
      <c r="E26" s="22">
        <v>12372350.419</v>
      </c>
      <c r="F26" s="55">
        <f t="shared" si="0"/>
        <v>19.24031340889742</v>
      </c>
    </row>
    <row r="27" spans="1:6" ht="15">
      <c r="A27" s="35">
        <v>21</v>
      </c>
      <c r="B27" s="29" t="s">
        <v>58</v>
      </c>
      <c r="C27" s="196">
        <v>7965678.8625</v>
      </c>
      <c r="D27" s="128">
        <v>5081107.5465</v>
      </c>
      <c r="E27" s="58">
        <v>5818321.947</v>
      </c>
      <c r="F27" s="55">
        <f t="shared" si="0"/>
        <v>14.508931246846231</v>
      </c>
    </row>
    <row r="28" spans="1:6" ht="15">
      <c r="A28" s="35">
        <v>22</v>
      </c>
      <c r="B28" s="29" t="s">
        <v>59</v>
      </c>
      <c r="C28" s="196">
        <v>3185915.76175</v>
      </c>
      <c r="D28" s="128">
        <v>2023163.178</v>
      </c>
      <c r="E28" s="199">
        <v>1362061.283</v>
      </c>
      <c r="F28" s="55">
        <f t="shared" si="0"/>
        <v>-32.6766472516336</v>
      </c>
    </row>
    <row r="29" spans="1:6" ht="15">
      <c r="A29" s="35">
        <v>23</v>
      </c>
      <c r="B29" s="29" t="s">
        <v>60</v>
      </c>
      <c r="C29" s="196">
        <v>6547446.621</v>
      </c>
      <c r="D29" s="22">
        <v>2976968.627</v>
      </c>
      <c r="E29" s="22">
        <v>5050770.818</v>
      </c>
      <c r="F29" s="55">
        <f t="shared" si="0"/>
        <v>69.66154000386112</v>
      </c>
    </row>
    <row r="30" spans="1:6" ht="15">
      <c r="A30" s="35">
        <v>24</v>
      </c>
      <c r="B30" s="29" t="s">
        <v>61</v>
      </c>
      <c r="C30" s="196">
        <v>14733143.4625</v>
      </c>
      <c r="D30" s="22">
        <v>11487051.2615</v>
      </c>
      <c r="E30" s="22">
        <v>9113210.528</v>
      </c>
      <c r="F30" s="55">
        <f t="shared" si="0"/>
        <v>-20.66536206255266</v>
      </c>
    </row>
    <row r="31" spans="1:6" ht="15">
      <c r="A31" s="35">
        <v>25</v>
      </c>
      <c r="B31" s="29" t="s">
        <v>62</v>
      </c>
      <c r="C31" s="196">
        <v>15800755.227</v>
      </c>
      <c r="D31" s="128">
        <v>10368736.061</v>
      </c>
      <c r="E31" s="58">
        <v>9142847.546</v>
      </c>
      <c r="F31" s="55">
        <f t="shared" si="0"/>
        <v>-11.82293104760322</v>
      </c>
    </row>
    <row r="32" spans="1:6" ht="15">
      <c r="A32" s="35">
        <v>26</v>
      </c>
      <c r="B32" s="40" t="s">
        <v>63</v>
      </c>
      <c r="C32" s="196">
        <v>2082557.471</v>
      </c>
      <c r="D32" s="22">
        <v>1304700.113</v>
      </c>
      <c r="E32" s="22">
        <v>1686935.144</v>
      </c>
      <c r="F32" s="55">
        <f t="shared" si="0"/>
        <v>29.296773043201227</v>
      </c>
    </row>
    <row r="33" spans="1:6" ht="15">
      <c r="A33" s="35">
        <v>27</v>
      </c>
      <c r="B33" s="29" t="s">
        <v>64</v>
      </c>
      <c r="C33" s="196">
        <v>134409649.157</v>
      </c>
      <c r="D33" s="127">
        <v>88175089.099</v>
      </c>
      <c r="E33" s="58">
        <v>75652527.917</v>
      </c>
      <c r="F33" s="55">
        <f t="shared" si="0"/>
        <v>-14.201926314971004</v>
      </c>
    </row>
    <row r="34" spans="1:6" ht="15">
      <c r="A34" s="35">
        <v>28</v>
      </c>
      <c r="B34" s="29" t="s">
        <v>36</v>
      </c>
      <c r="C34" s="197">
        <f>C35-SUM(C7:C33)</f>
        <v>203662448.77075005</v>
      </c>
      <c r="D34" s="168">
        <v>129598091.578</v>
      </c>
      <c r="E34" s="168">
        <v>150752271.633</v>
      </c>
      <c r="F34" s="55">
        <f t="shared" si="0"/>
        <v>16.322910158185564</v>
      </c>
    </row>
    <row r="35" spans="1:6" ht="15">
      <c r="A35" s="200"/>
      <c r="B35" s="45" t="s">
        <v>37</v>
      </c>
      <c r="C35" s="201">
        <v>722776788.28625</v>
      </c>
      <c r="D35" s="165">
        <v>464662656.7395</v>
      </c>
      <c r="E35" s="165">
        <v>504983521.763</v>
      </c>
      <c r="F35" s="56">
        <f>E35/D35*100-100</f>
        <v>8.677448992012458</v>
      </c>
    </row>
    <row r="36" spans="1:6" ht="15">
      <c r="A36" s="32"/>
      <c r="B36" s="42" t="s">
        <v>38</v>
      </c>
      <c r="C36" s="42"/>
      <c r="D36" s="42"/>
      <c r="E36" s="26"/>
      <c r="F36" s="32"/>
    </row>
  </sheetData>
  <sheetProtection/>
  <mergeCells count="2">
    <mergeCell ref="A1:F1"/>
    <mergeCell ref="A2:F2"/>
  </mergeCells>
  <printOptions/>
  <pageMargins left="0.99" right="0.7" top="0.25" bottom="0.2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B26" sqref="B26:C26"/>
    </sheetView>
  </sheetViews>
  <sheetFormatPr defaultColWidth="9.140625" defaultRowHeight="15"/>
  <cols>
    <col min="1" max="1" width="14.00390625" style="97" bestFit="1" customWidth="1"/>
    <col min="2" max="3" width="22.7109375" style="97" bestFit="1" customWidth="1"/>
    <col min="4" max="4" width="13.57421875" style="97" bestFit="1" customWidth="1"/>
    <col min="5" max="6" width="9.140625" style="97" customWidth="1"/>
    <col min="7" max="7" width="10.57421875" style="97" bestFit="1" customWidth="1"/>
    <col min="8" max="8" width="12.57421875" style="97" bestFit="1" customWidth="1"/>
    <col min="9" max="9" width="9.140625" style="97" customWidth="1"/>
    <col min="10" max="11" width="11.7109375" style="97" bestFit="1" customWidth="1"/>
    <col min="12" max="12" width="9.140625" style="97" customWidth="1"/>
    <col min="13" max="13" width="12.28125" style="97" bestFit="1" customWidth="1"/>
    <col min="14" max="16384" width="9.140625" style="97" customWidth="1"/>
  </cols>
  <sheetData>
    <row r="1" spans="1:4" ht="18.75">
      <c r="A1" s="212" t="s">
        <v>92</v>
      </c>
      <c r="B1" s="212"/>
      <c r="C1" s="212"/>
      <c r="D1" s="212"/>
    </row>
    <row r="2" spans="1:4" ht="15.75" customHeight="1">
      <c r="A2" s="204" t="s">
        <v>120</v>
      </c>
      <c r="B2" s="204"/>
      <c r="C2" s="204"/>
      <c r="D2" s="204"/>
    </row>
    <row r="3" spans="1:4" ht="15">
      <c r="A3" s="98" t="s">
        <v>93</v>
      </c>
      <c r="B3" s="64"/>
      <c r="C3" s="64"/>
      <c r="D3" s="67" t="s">
        <v>66</v>
      </c>
    </row>
    <row r="4" spans="1:4" s="101" customFormat="1" ht="15">
      <c r="A4" s="99"/>
      <c r="B4" s="61" t="s">
        <v>104</v>
      </c>
      <c r="C4" s="61" t="s">
        <v>113</v>
      </c>
      <c r="D4" s="100" t="s">
        <v>95</v>
      </c>
    </row>
    <row r="5" spans="1:4" s="101" customFormat="1" ht="15">
      <c r="A5" s="102"/>
      <c r="B5" s="103" t="s">
        <v>121</v>
      </c>
      <c r="C5" s="103" t="s">
        <v>121</v>
      </c>
      <c r="D5" s="104"/>
    </row>
    <row r="6" spans="1:14" s="101" customFormat="1" ht="15">
      <c r="A6" s="105" t="s">
        <v>75</v>
      </c>
      <c r="B6" s="106">
        <v>40.424149304</v>
      </c>
      <c r="C6" s="106">
        <v>36.549531267</v>
      </c>
      <c r="D6" s="108">
        <f>C6/B6*100-100</f>
        <v>-9.584909277525853</v>
      </c>
      <c r="F6" s="169"/>
      <c r="G6" s="169"/>
      <c r="I6" s="169"/>
      <c r="J6" s="169"/>
      <c r="K6" s="167"/>
      <c r="L6" s="167"/>
      <c r="M6" s="167"/>
      <c r="N6" s="167"/>
    </row>
    <row r="7" spans="1:14" s="101" customFormat="1" ht="15">
      <c r="A7" s="105" t="s">
        <v>76</v>
      </c>
      <c r="B7" s="106">
        <v>4.844615542</v>
      </c>
      <c r="C7" s="106">
        <v>4.710136948</v>
      </c>
      <c r="D7" s="108">
        <f aca="true" t="shared" si="0" ref="D7:D21">C7/B7*100-100</f>
        <v>-2.775836241991726</v>
      </c>
      <c r="F7" s="169"/>
      <c r="G7" s="169"/>
      <c r="I7" s="169"/>
      <c r="J7" s="169"/>
      <c r="K7" s="167"/>
      <c r="L7" s="167"/>
      <c r="M7" s="167"/>
      <c r="N7" s="167"/>
    </row>
    <row r="8" spans="1:14" s="101" customFormat="1" ht="15">
      <c r="A8" s="105" t="s">
        <v>79</v>
      </c>
      <c r="B8" s="106">
        <v>2.230640999</v>
      </c>
      <c r="C8" s="106">
        <v>2.113290426</v>
      </c>
      <c r="D8" s="108">
        <f t="shared" si="0"/>
        <v>-5.260845337847215</v>
      </c>
      <c r="F8" s="169"/>
      <c r="G8" s="169"/>
      <c r="I8" s="169"/>
      <c r="J8" s="169"/>
      <c r="K8" s="167"/>
      <c r="L8" s="167"/>
      <c r="M8" s="167"/>
      <c r="N8" s="167"/>
    </row>
    <row r="9" spans="1:14" s="101" customFormat="1" ht="15">
      <c r="A9" s="105" t="s">
        <v>78</v>
      </c>
      <c r="B9" s="106">
        <v>2.135906577</v>
      </c>
      <c r="C9" s="106">
        <v>1.88580355</v>
      </c>
      <c r="D9" s="108">
        <f t="shared" si="0"/>
        <v>-11.709455352269373</v>
      </c>
      <c r="F9" s="169"/>
      <c r="G9" s="169"/>
      <c r="I9" s="169"/>
      <c r="J9" s="169"/>
      <c r="K9" s="167"/>
      <c r="L9" s="167"/>
      <c r="M9" s="167"/>
      <c r="N9" s="167"/>
    </row>
    <row r="10" spans="1:14" s="101" customFormat="1" ht="15">
      <c r="A10" s="105" t="s">
        <v>80</v>
      </c>
      <c r="B10" s="106">
        <v>1.584297097</v>
      </c>
      <c r="C10" s="106">
        <v>1.340607648</v>
      </c>
      <c r="D10" s="108">
        <f t="shared" si="0"/>
        <v>-15.381549929078744</v>
      </c>
      <c r="F10" s="169"/>
      <c r="G10" s="169"/>
      <c r="I10" s="169"/>
      <c r="J10" s="169"/>
      <c r="K10" s="167"/>
      <c r="L10" s="167"/>
      <c r="M10" s="167"/>
      <c r="N10" s="167"/>
    </row>
    <row r="11" spans="1:14" s="101" customFormat="1" ht="15">
      <c r="A11" s="105" t="s">
        <v>101</v>
      </c>
      <c r="B11" s="106">
        <v>1.159125384</v>
      </c>
      <c r="C11" s="106">
        <v>1.176716528</v>
      </c>
      <c r="D11" s="108">
        <f t="shared" si="0"/>
        <v>1.5176221867642283</v>
      </c>
      <c r="F11" s="169"/>
      <c r="G11" s="169"/>
      <c r="I11" s="169"/>
      <c r="J11" s="169"/>
      <c r="K11" s="167"/>
      <c r="L11" s="167"/>
      <c r="M11" s="167"/>
      <c r="N11" s="167"/>
    </row>
    <row r="12" spans="1:14" s="101" customFormat="1" ht="15">
      <c r="A12" s="105" t="s">
        <v>84</v>
      </c>
      <c r="B12" s="106">
        <v>0.67227617</v>
      </c>
      <c r="C12" s="106">
        <v>1.073016856</v>
      </c>
      <c r="D12" s="108">
        <f t="shared" si="0"/>
        <v>59.60953308816525</v>
      </c>
      <c r="F12" s="169"/>
      <c r="G12" s="169"/>
      <c r="I12" s="169"/>
      <c r="J12" s="169"/>
      <c r="K12" s="167"/>
      <c r="L12" s="167"/>
      <c r="M12" s="167"/>
      <c r="N12" s="167"/>
    </row>
    <row r="13" spans="1:14" s="101" customFormat="1" ht="15">
      <c r="A13" s="105" t="s">
        <v>77</v>
      </c>
      <c r="B13" s="106">
        <v>1.400074209</v>
      </c>
      <c r="C13" s="106">
        <v>0.911305958</v>
      </c>
      <c r="D13" s="108">
        <f t="shared" si="0"/>
        <v>-34.91016746527326</v>
      </c>
      <c r="F13" s="169"/>
      <c r="G13" s="169"/>
      <c r="I13" s="169"/>
      <c r="J13" s="169"/>
      <c r="K13" s="167"/>
      <c r="L13" s="167"/>
      <c r="M13" s="167"/>
      <c r="N13" s="167"/>
    </row>
    <row r="14" spans="1:14" s="101" customFormat="1" ht="15">
      <c r="A14" s="105" t="s">
        <v>85</v>
      </c>
      <c r="B14" s="106">
        <v>0.6406285</v>
      </c>
      <c r="C14" s="106">
        <v>0.850484406</v>
      </c>
      <c r="D14" s="108">
        <f t="shared" si="0"/>
        <v>32.75781611339488</v>
      </c>
      <c r="F14" s="169"/>
      <c r="G14" s="169"/>
      <c r="I14" s="169"/>
      <c r="J14" s="169"/>
      <c r="K14" s="167"/>
      <c r="L14" s="167"/>
      <c r="M14" s="167"/>
      <c r="N14" s="167"/>
    </row>
    <row r="15" spans="1:14" s="101" customFormat="1" ht="15">
      <c r="A15" s="105" t="s">
        <v>83</v>
      </c>
      <c r="B15" s="106">
        <v>0.907235834</v>
      </c>
      <c r="C15" s="106">
        <v>0.821652165</v>
      </c>
      <c r="D15" s="108">
        <f t="shared" si="0"/>
        <v>-9.43345333072459</v>
      </c>
      <c r="F15" s="169"/>
      <c r="G15" s="169"/>
      <c r="I15" s="169"/>
      <c r="J15" s="169"/>
      <c r="K15" s="167"/>
      <c r="L15" s="167"/>
      <c r="M15" s="167"/>
      <c r="N15" s="167"/>
    </row>
    <row r="16" spans="1:14" s="101" customFormat="1" ht="15">
      <c r="A16" s="105" t="s">
        <v>81</v>
      </c>
      <c r="B16" s="106">
        <v>0.735825023</v>
      </c>
      <c r="C16" s="106">
        <v>0.81928472</v>
      </c>
      <c r="D16" s="108">
        <f t="shared" si="0"/>
        <v>11.342329275475052</v>
      </c>
      <c r="F16" s="169"/>
      <c r="G16" s="169"/>
      <c r="I16" s="169"/>
      <c r="J16" s="169"/>
      <c r="K16" s="167"/>
      <c r="L16" s="167"/>
      <c r="M16" s="167"/>
      <c r="N16" s="167"/>
    </row>
    <row r="17" spans="1:14" s="101" customFormat="1" ht="15">
      <c r="A17" s="105" t="s">
        <v>86</v>
      </c>
      <c r="B17" s="106">
        <v>0.579701915</v>
      </c>
      <c r="C17" s="106">
        <v>0.614506306</v>
      </c>
      <c r="D17" s="108">
        <f t="shared" si="0"/>
        <v>6.003842681803121</v>
      </c>
      <c r="F17" s="169"/>
      <c r="G17" s="169"/>
      <c r="I17" s="169"/>
      <c r="J17" s="169"/>
      <c r="K17" s="167"/>
      <c r="L17" s="167"/>
      <c r="M17" s="167"/>
      <c r="N17" s="167"/>
    </row>
    <row r="18" spans="1:14" s="101" customFormat="1" ht="15">
      <c r="A18" s="105" t="s">
        <v>108</v>
      </c>
      <c r="B18" s="106">
        <v>0.212909741</v>
      </c>
      <c r="C18" s="106">
        <v>0.437497861</v>
      </c>
      <c r="D18" s="108">
        <f t="shared" si="0"/>
        <v>105.48513137311079</v>
      </c>
      <c r="F18" s="169"/>
      <c r="G18" s="169"/>
      <c r="I18" s="169"/>
      <c r="J18" s="169"/>
      <c r="K18" s="167"/>
      <c r="L18" s="167"/>
      <c r="M18" s="167"/>
      <c r="N18" s="167"/>
    </row>
    <row r="19" spans="1:14" s="101" customFormat="1" ht="15">
      <c r="A19" s="109" t="s">
        <v>102</v>
      </c>
      <c r="B19" s="110">
        <v>0.365113213</v>
      </c>
      <c r="C19" s="110">
        <v>0.405599342</v>
      </c>
      <c r="D19" s="108">
        <f t="shared" si="0"/>
        <v>11.088650741324983</v>
      </c>
      <c r="F19" s="173"/>
      <c r="G19" s="169"/>
      <c r="I19" s="169"/>
      <c r="J19" s="169"/>
      <c r="K19" s="167"/>
      <c r="L19" s="167"/>
      <c r="M19" s="167"/>
      <c r="N19" s="167"/>
    </row>
    <row r="20" spans="1:13" s="101" customFormat="1" ht="15">
      <c r="A20" s="109" t="s">
        <v>36</v>
      </c>
      <c r="B20" s="110">
        <f>B21-SUM(B6:B19)</f>
        <v>3.949678528000007</v>
      </c>
      <c r="C20" s="110">
        <f>C21-SUM(C6:C19)</f>
        <v>3.2108232040000004</v>
      </c>
      <c r="D20" s="108">
        <f t="shared" si="0"/>
        <v>-18.706720528319536</v>
      </c>
      <c r="G20" s="169"/>
      <c r="H20" s="167"/>
      <c r="L20" s="169"/>
      <c r="M20" s="167"/>
    </row>
    <row r="21" spans="1:13" ht="15">
      <c r="A21" s="111" t="s">
        <v>67</v>
      </c>
      <c r="B21" s="112">
        <v>61.842178036</v>
      </c>
      <c r="C21" s="112">
        <v>56.920257185000004</v>
      </c>
      <c r="D21" s="113">
        <f t="shared" si="0"/>
        <v>-7.958841372202016</v>
      </c>
      <c r="F21" s="175"/>
      <c r="G21" s="176"/>
      <c r="H21" s="176"/>
      <c r="J21" s="126"/>
      <c r="K21" s="166"/>
      <c r="L21" s="169"/>
      <c r="M21" s="167"/>
    </row>
    <row r="22" spans="1:13" s="101" customFormat="1" ht="15">
      <c r="A22" s="97"/>
      <c r="B22" s="114"/>
      <c r="C22" s="114"/>
      <c r="D22" s="115"/>
      <c r="F22" s="173"/>
      <c r="G22" s="173"/>
      <c r="H22" s="173"/>
      <c r="J22" s="169"/>
      <c r="K22" s="167"/>
      <c r="L22" s="169"/>
      <c r="M22" s="167"/>
    </row>
    <row r="23" spans="1:13" ht="15">
      <c r="A23" s="116" t="s">
        <v>94</v>
      </c>
      <c r="B23" s="117"/>
      <c r="C23" s="117"/>
      <c r="D23" s="67" t="s">
        <v>66</v>
      </c>
      <c r="F23" s="173"/>
      <c r="G23" s="169"/>
      <c r="H23" s="167"/>
      <c r="I23" s="101"/>
      <c r="L23" s="169"/>
      <c r="M23" s="167"/>
    </row>
    <row r="24" spans="1:13" s="101" customFormat="1" ht="15">
      <c r="A24" s="99"/>
      <c r="B24" s="61" t="s">
        <v>104</v>
      </c>
      <c r="C24" s="61" t="s">
        <v>113</v>
      </c>
      <c r="D24" s="100" t="s">
        <v>95</v>
      </c>
      <c r="F24" s="173"/>
      <c r="G24" s="126"/>
      <c r="H24" s="166"/>
      <c r="J24" s="169"/>
      <c r="K24" s="167"/>
      <c r="L24" s="169"/>
      <c r="M24" s="167"/>
    </row>
    <row r="25" spans="1:13" s="101" customFormat="1" ht="15">
      <c r="A25" s="102"/>
      <c r="B25" s="103" t="s">
        <v>121</v>
      </c>
      <c r="C25" s="103" t="s">
        <v>121</v>
      </c>
      <c r="D25" s="104"/>
      <c r="F25" s="126"/>
      <c r="G25" s="126"/>
      <c r="H25" s="166"/>
      <c r="J25" s="169"/>
      <c r="K25" s="167"/>
      <c r="L25" s="169"/>
      <c r="M25" s="167"/>
    </row>
    <row r="26" spans="1:13" s="101" customFormat="1" ht="15">
      <c r="A26" s="105" t="s">
        <v>75</v>
      </c>
      <c r="B26" s="106">
        <v>309.2034028595</v>
      </c>
      <c r="C26" s="107">
        <v>318.995674245</v>
      </c>
      <c r="D26" s="108">
        <f aca="true" t="shared" si="1" ref="D26:D41">C26/B26*100-100</f>
        <v>3.166935193772602</v>
      </c>
      <c r="F26" s="169"/>
      <c r="H26" s="169"/>
      <c r="I26" s="167"/>
      <c r="J26" s="167"/>
      <c r="K26" s="167"/>
      <c r="L26" s="167"/>
      <c r="M26" s="166"/>
    </row>
    <row r="27" spans="1:13" s="101" customFormat="1" ht="15">
      <c r="A27" s="105" t="s">
        <v>78</v>
      </c>
      <c r="B27" s="106">
        <v>51.152216991</v>
      </c>
      <c r="C27" s="107">
        <v>71.800000045</v>
      </c>
      <c r="D27" s="108">
        <f t="shared" si="1"/>
        <v>40.365372741582036</v>
      </c>
      <c r="F27" s="169"/>
      <c r="H27" s="169"/>
      <c r="I27" s="167"/>
      <c r="J27" s="167"/>
      <c r="K27" s="167"/>
      <c r="L27" s="167"/>
      <c r="M27" s="166"/>
    </row>
    <row r="28" spans="1:13" s="101" customFormat="1" ht="15">
      <c r="A28" s="105" t="s">
        <v>87</v>
      </c>
      <c r="B28" s="106">
        <v>25.613042424</v>
      </c>
      <c r="C28" s="107">
        <v>23.999097831</v>
      </c>
      <c r="D28" s="108">
        <f t="shared" si="1"/>
        <v>-6.301260765053414</v>
      </c>
      <c r="F28" s="169"/>
      <c r="H28" s="169"/>
      <c r="I28" s="167"/>
      <c r="J28" s="167"/>
      <c r="K28" s="167"/>
      <c r="L28" s="167"/>
      <c r="M28" s="166"/>
    </row>
    <row r="29" spans="1:13" s="101" customFormat="1" ht="15">
      <c r="A29" s="105" t="s">
        <v>88</v>
      </c>
      <c r="B29" s="106">
        <v>10.474814531</v>
      </c>
      <c r="C29" s="107">
        <v>9.76486343</v>
      </c>
      <c r="D29" s="108">
        <f t="shared" si="1"/>
        <v>-6.777696148212584</v>
      </c>
      <c r="F29" s="169"/>
      <c r="H29" s="169"/>
      <c r="I29" s="167"/>
      <c r="J29" s="167"/>
      <c r="K29" s="167"/>
      <c r="L29" s="167"/>
      <c r="M29" s="166"/>
    </row>
    <row r="30" spans="1:12" s="101" customFormat="1" ht="15">
      <c r="A30" s="105" t="s">
        <v>90</v>
      </c>
      <c r="B30" s="106">
        <v>4.572882082</v>
      </c>
      <c r="C30" s="107">
        <v>6.915038602</v>
      </c>
      <c r="D30" s="108">
        <f t="shared" si="1"/>
        <v>51.218388709809744</v>
      </c>
      <c r="F30" s="169"/>
      <c r="H30" s="169"/>
      <c r="I30" s="167"/>
      <c r="J30" s="167"/>
      <c r="K30" s="167"/>
      <c r="L30" s="167"/>
    </row>
    <row r="31" spans="1:12" s="101" customFormat="1" ht="15">
      <c r="A31" s="105" t="s">
        <v>82</v>
      </c>
      <c r="B31" s="106">
        <v>5.968606379</v>
      </c>
      <c r="C31" s="107">
        <v>6.775504424</v>
      </c>
      <c r="D31" s="108">
        <f t="shared" si="1"/>
        <v>13.519035998738289</v>
      </c>
      <c r="F31" s="169"/>
      <c r="H31" s="169"/>
      <c r="I31" s="167"/>
      <c r="J31" s="167"/>
      <c r="K31" s="167"/>
      <c r="L31" s="167"/>
    </row>
    <row r="32" spans="1:12" s="101" customFormat="1" ht="15">
      <c r="A32" s="105" t="s">
        <v>83</v>
      </c>
      <c r="B32" s="106">
        <v>0.739774415</v>
      </c>
      <c r="C32" s="107">
        <v>6.205668707</v>
      </c>
      <c r="D32" s="108">
        <f t="shared" si="1"/>
        <v>738.8596011393554</v>
      </c>
      <c r="F32" s="169"/>
      <c r="H32" s="169"/>
      <c r="I32" s="167"/>
      <c r="J32" s="167"/>
      <c r="K32" s="167"/>
      <c r="L32" s="167"/>
    </row>
    <row r="33" spans="1:12" s="101" customFormat="1" ht="15">
      <c r="A33" s="105" t="s">
        <v>89</v>
      </c>
      <c r="B33" s="106">
        <v>4.296726926</v>
      </c>
      <c r="C33" s="107">
        <v>5.250255259</v>
      </c>
      <c r="D33" s="108">
        <f t="shared" si="1"/>
        <v>22.191969595044284</v>
      </c>
      <c r="F33" s="169"/>
      <c r="H33" s="169"/>
      <c r="I33" s="167"/>
      <c r="J33" s="167"/>
      <c r="K33" s="167"/>
      <c r="L33" s="167"/>
    </row>
    <row r="34" spans="1:12" s="101" customFormat="1" ht="15">
      <c r="A34" s="105" t="s">
        <v>76</v>
      </c>
      <c r="B34" s="106">
        <v>3.56035068</v>
      </c>
      <c r="C34" s="107">
        <v>4.048951676</v>
      </c>
      <c r="D34" s="108">
        <f t="shared" si="1"/>
        <v>13.723395247122113</v>
      </c>
      <c r="F34" s="169"/>
      <c r="H34" s="169"/>
      <c r="I34" s="167"/>
      <c r="J34" s="167"/>
      <c r="K34" s="167"/>
      <c r="L34" s="167"/>
    </row>
    <row r="35" spans="1:12" s="101" customFormat="1" ht="15">
      <c r="A35" s="105" t="s">
        <v>81</v>
      </c>
      <c r="B35" s="106">
        <v>3.071430849</v>
      </c>
      <c r="C35" s="107">
        <v>3.732710789</v>
      </c>
      <c r="D35" s="108">
        <f t="shared" si="1"/>
        <v>21.5300285928723</v>
      </c>
      <c r="F35" s="169"/>
      <c r="H35" s="169"/>
      <c r="I35" s="167"/>
      <c r="J35" s="167"/>
      <c r="K35" s="167"/>
      <c r="L35" s="167"/>
    </row>
    <row r="36" spans="1:12" s="101" customFormat="1" ht="15">
      <c r="A36" s="105" t="s">
        <v>116</v>
      </c>
      <c r="B36" s="106">
        <v>2.081985346</v>
      </c>
      <c r="C36" s="107">
        <v>3.615621596</v>
      </c>
      <c r="D36" s="108">
        <f t="shared" si="1"/>
        <v>73.66220194327917</v>
      </c>
      <c r="F36" s="169"/>
      <c r="H36" s="169"/>
      <c r="I36" s="167"/>
      <c r="J36" s="167"/>
      <c r="K36" s="167"/>
      <c r="L36" s="167"/>
    </row>
    <row r="37" spans="1:12" s="101" customFormat="1" ht="15">
      <c r="A37" s="105" t="s">
        <v>91</v>
      </c>
      <c r="B37" s="106">
        <v>3.866085218</v>
      </c>
      <c r="C37" s="107">
        <v>3.402286931</v>
      </c>
      <c r="D37" s="108">
        <f t="shared" si="1"/>
        <v>-11.9965872671563</v>
      </c>
      <c r="F37" s="169"/>
      <c r="H37" s="169"/>
      <c r="I37" s="167"/>
      <c r="J37" s="167"/>
      <c r="K37" s="167"/>
      <c r="L37" s="167"/>
    </row>
    <row r="38" spans="1:12" s="101" customFormat="1" ht="15">
      <c r="A38" s="105" t="s">
        <v>108</v>
      </c>
      <c r="B38" s="107">
        <v>2.15433547</v>
      </c>
      <c r="C38" s="107">
        <v>3.093065115</v>
      </c>
      <c r="D38" s="108">
        <f t="shared" si="1"/>
        <v>43.57397712994069</v>
      </c>
      <c r="F38" s="169"/>
      <c r="H38" s="169"/>
      <c r="I38" s="167"/>
      <c r="J38" s="167"/>
      <c r="K38" s="167"/>
      <c r="L38" s="167"/>
    </row>
    <row r="39" spans="1:12" s="101" customFormat="1" ht="15">
      <c r="A39" s="109" t="s">
        <v>117</v>
      </c>
      <c r="B39" s="118">
        <v>2.640042525</v>
      </c>
      <c r="C39" s="118">
        <v>2.765712629</v>
      </c>
      <c r="D39" s="108">
        <f t="shared" si="1"/>
        <v>4.760154535768308</v>
      </c>
      <c r="F39" s="169"/>
      <c r="H39" s="169"/>
      <c r="I39" s="167"/>
      <c r="J39" s="167"/>
      <c r="K39" s="167"/>
      <c r="L39" s="167"/>
    </row>
    <row r="40" spans="1:9" s="101" customFormat="1" ht="15">
      <c r="A40" s="105" t="s">
        <v>36</v>
      </c>
      <c r="B40" s="110">
        <f>B41-SUM(B26:B39)</f>
        <v>35.26696004399997</v>
      </c>
      <c r="C40" s="110">
        <f>C41-SUM(C26:C39)</f>
        <v>34.619070484000076</v>
      </c>
      <c r="D40" s="108">
        <f t="shared" si="1"/>
        <v>-1.8371006721066152</v>
      </c>
      <c r="F40" s="175"/>
      <c r="G40" s="175"/>
      <c r="H40" s="169"/>
      <c r="I40" s="167"/>
    </row>
    <row r="41" spans="1:7" s="119" customFormat="1" ht="14.25">
      <c r="A41" s="111" t="s">
        <v>68</v>
      </c>
      <c r="B41" s="112">
        <v>464.6626567395</v>
      </c>
      <c r="C41" s="112">
        <v>504.983521763</v>
      </c>
      <c r="D41" s="113">
        <f t="shared" si="1"/>
        <v>8.677448992012444</v>
      </c>
      <c r="F41" s="173"/>
      <c r="G41" s="173"/>
    </row>
    <row r="42" spans="1:9" s="101" customFormat="1" ht="15">
      <c r="A42" s="97"/>
      <c r="B42" s="120"/>
      <c r="C42" s="120"/>
      <c r="D42" s="115"/>
      <c r="F42" s="173"/>
      <c r="G42" s="174"/>
      <c r="H42" s="169"/>
      <c r="I42" s="167"/>
    </row>
    <row r="43" spans="6:9" ht="15">
      <c r="F43" s="169"/>
      <c r="G43" s="167"/>
      <c r="H43" s="169"/>
      <c r="I43" s="167"/>
    </row>
    <row r="44" spans="6:7" ht="15">
      <c r="F44" s="126"/>
      <c r="G44" s="166"/>
    </row>
    <row r="45" spans="6:7" ht="15">
      <c r="F45" s="126"/>
      <c r="G45" s="166"/>
    </row>
    <row r="46" spans="6:9" ht="15">
      <c r="F46" s="126"/>
      <c r="G46" s="166"/>
      <c r="H46" s="126"/>
      <c r="I46" s="166"/>
    </row>
    <row r="47" spans="6:9" ht="15">
      <c r="F47" s="126"/>
      <c r="G47" s="166"/>
      <c r="H47" s="169"/>
      <c r="I47" s="167"/>
    </row>
    <row r="48" spans="6:9" ht="15">
      <c r="F48" s="126"/>
      <c r="G48" s="166"/>
      <c r="H48" s="169"/>
      <c r="I48" s="167"/>
    </row>
    <row r="49" spans="6:9" ht="15">
      <c r="F49" s="169"/>
      <c r="H49" s="169"/>
      <c r="I49" s="167"/>
    </row>
    <row r="50" spans="7:9" ht="15">
      <c r="G50" s="172"/>
      <c r="H50" s="169"/>
      <c r="I50" s="167"/>
    </row>
    <row r="51" spans="8:9" ht="15">
      <c r="H51" s="169"/>
      <c r="I51" s="167"/>
    </row>
    <row r="52" spans="7:9" ht="15">
      <c r="G52" s="172"/>
      <c r="H52" s="169"/>
      <c r="I52" s="167"/>
    </row>
    <row r="53" spans="7:9" ht="15">
      <c r="G53" s="172"/>
      <c r="H53" s="169"/>
      <c r="I53" s="167"/>
    </row>
    <row r="54" spans="7:9" ht="15">
      <c r="G54" s="172"/>
      <c r="H54" s="169"/>
      <c r="I54" s="167"/>
    </row>
    <row r="55" spans="7:9" ht="15">
      <c r="G55" s="172"/>
      <c r="H55" s="169"/>
      <c r="I55" s="167"/>
    </row>
    <row r="56" spans="7:9" ht="15">
      <c r="G56" s="172"/>
      <c r="H56" s="169"/>
      <c r="I56" s="167"/>
    </row>
    <row r="57" spans="7:9" ht="15">
      <c r="G57" s="172"/>
      <c r="H57" s="169"/>
      <c r="I57" s="167"/>
    </row>
    <row r="58" ht="15">
      <c r="G58" s="172"/>
    </row>
    <row r="59" spans="8:9" ht="15">
      <c r="H59" s="169"/>
      <c r="I59" s="167"/>
    </row>
  </sheetData>
  <sheetProtection/>
  <mergeCells count="2">
    <mergeCell ref="A1:D1"/>
    <mergeCell ref="A2:D2"/>
  </mergeCells>
  <printOptions/>
  <pageMargins left="0.75" right="0.75" top="0.5" bottom="0.5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57421875" style="1" bestFit="1" customWidth="1"/>
    <col min="2" max="2" width="33.00390625" style="1" bestFit="1" customWidth="1"/>
    <col min="3" max="5" width="12.7109375" style="1" bestFit="1" customWidth="1"/>
    <col min="6" max="6" width="11.57421875" style="1" bestFit="1" customWidth="1"/>
    <col min="7" max="8" width="12.7109375" style="1" bestFit="1" customWidth="1"/>
    <col min="9" max="9" width="11.140625" style="1" bestFit="1" customWidth="1"/>
    <col min="10" max="16384" width="9.140625" style="1" customWidth="1"/>
  </cols>
  <sheetData>
    <row r="1" spans="1:9" ht="18.75">
      <c r="A1" s="207" t="s">
        <v>103</v>
      </c>
      <c r="B1" s="207"/>
      <c r="C1" s="207"/>
      <c r="D1" s="207"/>
      <c r="E1" s="207"/>
      <c r="F1" s="207"/>
      <c r="G1" s="207"/>
      <c r="H1" s="178"/>
      <c r="I1" s="178"/>
    </row>
    <row r="2" spans="1:8" ht="18.75">
      <c r="A2" s="207" t="s">
        <v>127</v>
      </c>
      <c r="B2" s="207"/>
      <c r="C2" s="207"/>
      <c r="D2" s="207"/>
      <c r="E2" s="207"/>
      <c r="F2" s="207"/>
      <c r="G2" s="207"/>
      <c r="H2" s="178"/>
    </row>
    <row r="3" spans="1:8" ht="15">
      <c r="A3" s="27"/>
      <c r="B3" s="59"/>
      <c r="C3" s="59"/>
      <c r="D3" s="59"/>
      <c r="E3" s="59"/>
      <c r="F3" s="59"/>
      <c r="G3" s="124" t="s">
        <v>1</v>
      </c>
      <c r="H3" s="59"/>
    </row>
    <row r="5" spans="1:7" ht="15.75">
      <c r="A5" s="131"/>
      <c r="B5" s="132"/>
      <c r="C5" s="213" t="s">
        <v>104</v>
      </c>
      <c r="D5" s="214"/>
      <c r="E5" s="215" t="s">
        <v>113</v>
      </c>
      <c r="F5" s="214"/>
      <c r="G5" s="133" t="s">
        <v>2</v>
      </c>
    </row>
    <row r="6" spans="1:7" ht="15.75">
      <c r="A6" s="134" t="s">
        <v>3</v>
      </c>
      <c r="B6" s="135" t="s">
        <v>4</v>
      </c>
      <c r="C6" s="216" t="s">
        <v>118</v>
      </c>
      <c r="D6" s="217"/>
      <c r="E6" s="216" t="s">
        <v>118</v>
      </c>
      <c r="F6" s="217"/>
      <c r="G6" s="202" t="s">
        <v>7</v>
      </c>
    </row>
    <row r="7" spans="1:7" ht="15.75">
      <c r="A7" s="136"/>
      <c r="B7" s="137"/>
      <c r="C7" s="138" t="s">
        <v>107</v>
      </c>
      <c r="D7" s="139" t="s">
        <v>9</v>
      </c>
      <c r="E7" s="138" t="s">
        <v>107</v>
      </c>
      <c r="F7" s="139" t="s">
        <v>9</v>
      </c>
      <c r="G7" s="140"/>
    </row>
    <row r="8" spans="1:8" ht="15.75">
      <c r="A8" s="141">
        <v>1</v>
      </c>
      <c r="B8" s="142" t="s">
        <v>16</v>
      </c>
      <c r="C8" s="159">
        <v>10932722</v>
      </c>
      <c r="D8" s="148">
        <v>1329532.091</v>
      </c>
      <c r="E8" s="159">
        <v>8539287.5</v>
      </c>
      <c r="F8" s="148">
        <v>1058466.111</v>
      </c>
      <c r="G8" s="144">
        <f aca="true" t="shared" si="0" ref="G8:G20">F8*100/D8-100</f>
        <v>-20.388073506079806</v>
      </c>
      <c r="H8" s="130"/>
    </row>
    <row r="9" spans="1:7" ht="15.75">
      <c r="A9" s="141">
        <v>2</v>
      </c>
      <c r="B9" s="145" t="s">
        <v>18</v>
      </c>
      <c r="C9" s="147">
        <v>3867805.2</v>
      </c>
      <c r="D9" s="148">
        <v>3341486.86</v>
      </c>
      <c r="E9" s="147">
        <v>1849944</v>
      </c>
      <c r="F9" s="148">
        <v>2105277.537</v>
      </c>
      <c r="G9" s="144">
        <f t="shared" si="0"/>
        <v>-36.995785852050304</v>
      </c>
    </row>
    <row r="10" spans="1:7" ht="15.75">
      <c r="A10" s="141">
        <v>3</v>
      </c>
      <c r="B10" s="149" t="s">
        <v>19</v>
      </c>
      <c r="C10" s="146">
        <v>7797000.93</v>
      </c>
      <c r="D10" s="150">
        <v>1333641.949</v>
      </c>
      <c r="E10" s="146">
        <v>7824370.25</v>
      </c>
      <c r="F10" s="150">
        <v>1317689.123</v>
      </c>
      <c r="G10" s="144">
        <f t="shared" si="0"/>
        <v>-1.1961850789083144</v>
      </c>
    </row>
    <row r="11" spans="1:7" ht="15.75">
      <c r="A11" s="141">
        <v>4</v>
      </c>
      <c r="B11" s="151" t="s">
        <v>20</v>
      </c>
      <c r="C11" s="147">
        <v>16975386</v>
      </c>
      <c r="D11" s="148">
        <v>337080.006</v>
      </c>
      <c r="E11" s="147">
        <v>17507040</v>
      </c>
      <c r="F11" s="148">
        <v>256417.023</v>
      </c>
      <c r="G11" s="144">
        <f t="shared" si="0"/>
        <v>-23.929922144358812</v>
      </c>
    </row>
    <row r="12" spans="1:7" ht="15.75">
      <c r="A12" s="141">
        <v>5</v>
      </c>
      <c r="B12" s="152" t="s">
        <v>22</v>
      </c>
      <c r="C12" s="147"/>
      <c r="D12" s="148">
        <v>512053.806</v>
      </c>
      <c r="E12" s="147"/>
      <c r="F12" s="143">
        <v>599770.682</v>
      </c>
      <c r="G12" s="144">
        <f t="shared" si="0"/>
        <v>17.13040211246863</v>
      </c>
    </row>
    <row r="13" spans="1:7" ht="15.75">
      <c r="A13" s="141">
        <v>6</v>
      </c>
      <c r="B13" s="151" t="s">
        <v>23</v>
      </c>
      <c r="C13" s="147"/>
      <c r="D13" s="148">
        <v>1218585.82</v>
      </c>
      <c r="E13" s="147"/>
      <c r="F13" s="148">
        <v>1183050.202</v>
      </c>
      <c r="G13" s="144">
        <f t="shared" si="0"/>
        <v>-2.916135853279499</v>
      </c>
    </row>
    <row r="14" spans="1:7" ht="15.75">
      <c r="A14" s="141">
        <v>7</v>
      </c>
      <c r="B14" s="151" t="s">
        <v>24</v>
      </c>
      <c r="C14" s="146">
        <v>20640.2</v>
      </c>
      <c r="D14" s="143">
        <v>101757.751</v>
      </c>
      <c r="E14" s="146">
        <v>21757.07</v>
      </c>
      <c r="F14" s="150">
        <v>127238.245</v>
      </c>
      <c r="G14" s="144">
        <f t="shared" si="0"/>
        <v>25.040347049336802</v>
      </c>
    </row>
    <row r="15" spans="1:7" ht="15.75">
      <c r="A15" s="141">
        <v>8</v>
      </c>
      <c r="B15" s="153" t="s">
        <v>29</v>
      </c>
      <c r="C15" s="147"/>
      <c r="D15" s="148">
        <v>1984006.643</v>
      </c>
      <c r="E15" s="147"/>
      <c r="F15" s="148">
        <v>1559356.881</v>
      </c>
      <c r="G15" s="144">
        <f t="shared" si="0"/>
        <v>-21.40364617720688</v>
      </c>
    </row>
    <row r="16" spans="1:9" ht="15.75">
      <c r="A16" s="141">
        <v>9</v>
      </c>
      <c r="B16" s="151" t="s">
        <v>33</v>
      </c>
      <c r="C16" s="146"/>
      <c r="D16" s="148">
        <v>397423.665</v>
      </c>
      <c r="E16" s="146"/>
      <c r="F16" s="148">
        <v>414999.876</v>
      </c>
      <c r="G16" s="144">
        <f t="shared" si="0"/>
        <v>4.422537595993447</v>
      </c>
      <c r="H16" s="130"/>
      <c r="I16" s="130"/>
    </row>
    <row r="17" spans="1:7" ht="15.75">
      <c r="A17" s="141">
        <v>10</v>
      </c>
      <c r="B17" s="151" t="s">
        <v>98</v>
      </c>
      <c r="C17" s="146"/>
      <c r="D17" s="143">
        <v>8360787.899</v>
      </c>
      <c r="E17" s="146"/>
      <c r="F17" s="150">
        <v>7749169.73</v>
      </c>
      <c r="G17" s="144">
        <f t="shared" si="0"/>
        <v>-7.31531736468466</v>
      </c>
    </row>
    <row r="18" spans="1:7" ht="15.75">
      <c r="A18" s="141">
        <v>11</v>
      </c>
      <c r="B18" s="151" t="s">
        <v>97</v>
      </c>
      <c r="C18" s="146"/>
      <c r="D18" s="143">
        <v>150836.446</v>
      </c>
      <c r="E18" s="146"/>
      <c r="F18" s="150">
        <v>28811.733</v>
      </c>
      <c r="G18" s="144">
        <f t="shared" si="0"/>
        <v>-80.89869274697708</v>
      </c>
    </row>
    <row r="19" spans="1:7" ht="15.75">
      <c r="A19" s="141">
        <v>12</v>
      </c>
      <c r="B19" s="151" t="s">
        <v>96</v>
      </c>
      <c r="C19" s="147">
        <v>1020</v>
      </c>
      <c r="D19" s="148">
        <v>168.08</v>
      </c>
      <c r="E19" s="147">
        <v>3040</v>
      </c>
      <c r="F19" s="148">
        <v>548.935</v>
      </c>
      <c r="G19" s="144">
        <f t="shared" si="0"/>
        <v>226.59150404569243</v>
      </c>
    </row>
    <row r="20" spans="1:7" ht="15.75">
      <c r="A20" s="154">
        <v>13</v>
      </c>
      <c r="B20" s="155" t="s">
        <v>99</v>
      </c>
      <c r="C20" s="160"/>
      <c r="D20" s="157">
        <v>381561.172</v>
      </c>
      <c r="E20" s="160"/>
      <c r="F20" s="156">
        <v>389333.838</v>
      </c>
      <c r="G20" s="158">
        <f t="shared" si="0"/>
        <v>2.0370694322114957</v>
      </c>
    </row>
  </sheetData>
  <sheetProtection/>
  <mergeCells count="6">
    <mergeCell ref="C5:D5"/>
    <mergeCell ref="E5:F5"/>
    <mergeCell ref="C6:D6"/>
    <mergeCell ref="E6:F6"/>
    <mergeCell ref="A1:G1"/>
    <mergeCell ref="A2:G2"/>
  </mergeCells>
  <printOptions/>
  <pageMargins left="0.7" right="0.7" top="0.91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TEPC</dc:creator>
  <cp:keywords/>
  <dc:description/>
  <cp:lastModifiedBy>TEPC</cp:lastModifiedBy>
  <cp:lastPrinted>2015-04-07T09:26:14Z</cp:lastPrinted>
  <dcterms:created xsi:type="dcterms:W3CDTF">2012-09-19T10:47:12Z</dcterms:created>
  <dcterms:modified xsi:type="dcterms:W3CDTF">2015-04-08T09:01:04Z</dcterms:modified>
  <cp:category/>
  <cp:version/>
  <cp:contentType/>
  <cp:contentStatus/>
</cp:coreProperties>
</file>